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png" ContentType="image/png"/>
  <Default Extension="rels" ContentType="application/vnd.openxmlformats-package.relationships+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  <Override PartName="xl/comments2.xml" ContentType="application/vnd.openxmlformats-officedocument.spreadsheetml.comments+xml"/>
  <Override PartName="xl/worksheets/xl/commentsmeta1" ContentType="application/binary"/>
  <Override PartName="xl/drawings/vmlDrawing2.vml" ContentType="application/vnd.openxmlformats-officedocument.vmlDrawing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name="DRE Projetado" sheetId="1" r:id="rId4" state="visible"/>
    <sheet name="_BlockspringConfiguration" sheetId="2" r:id="rId5" state="hidden"/>
  </sheets>
  <definedNames>
    <definedName name="zsupermetrics_Q1lDDoqzojtgBtaFdWOJy3kN4ps42V">#REF!</definedName>
    <definedName name="zsupermetrics_4RsDLW4O917ErGAuQAsmBlhVELJaEF">#REF!</definedName>
    <definedName name="zsupermetrics_refreshAll">#REF!</definedName>
    <definedName name="zsupermetrics_QjZCh5ehVYnsUKzf9LqhbmXD0aWARB">#REF!</definedName>
    <definedName name="zsupermetrics_aWoGtNuKW4WwdLes9httSctaFqAdLF">#REF!</definedName>
    <definedName name="zsupermetrics_xmmxXh0rqDfRpmohANLR1FdttnAAzz">#REF!</definedName>
    <definedName name="zsupermetrics_aqILnnPxydYBPjnmZuGsbUGcYyGjKu">#REF!</definedName>
    <definedName name="zsupermetrics_qmkz3vK5iMRx8y5mwIi5Am9YOdmK2h">#REF!</definedName>
    <definedName name="zsupermetrics_cQax8sUZwqQRpXCLWOUCWaJRh5NIUM">#REF!</definedName>
    <definedName name="zsupermetrics_Sabfv3ruCNwDHRTF5aATHTfHOec5QM">#REF!</definedName>
    <definedName name="zsupermetrics_v1II3Slh7GSheJ8wC4vDKNyZZzDA1y">#REF!</definedName>
    <definedName name="zsupermetrics_BDqhpKAXW5CTwF6JuGw9wWGwH8mbwE">#REF!</definedName>
    <definedName name="zsupermetrics_o854DmVQPZwQ0KWritQuyNW727x8gg">#REF!</definedName>
    <definedName name="zsupermetrics_xB3EfwdNPG5X4pzNOJxJ48kHPfowj9">#REF!</definedName>
    <definedName name="zsupermetrics_M8DLfmNmVQKRfdL1jRjumjdV3rmMMc">#REF!</definedName>
    <definedName name="zsupermetrics_SMs7BncYC9Qqpecd3drQed4EKN1K36">#REF!</definedName>
    <definedName name="zsupermetrics_forceRefresh">#REF!</definedName>
    <definedName name="zsupermetrics_1G75DEMJbxY2l6caToncnknXlvQ0Yq">#REF!</definedName>
    <definedName name="zsupermetrics_fFboLTOPUCP1E1apuYqqqmF1yFwEhS">#REF!</definedName>
    <definedName name="zsupermetrics_refreshAllSilent">#REF!</definedName>
  </definedNames>
  <calcPr/>
  <extLst>
    <ext uri="GoogleSheetsCustomDataVersion1">
      <go:sheetsCustomData xmlns:go="http://customooxmlschemas.google.com/" roundtripDataSignature="AMtx7mgc9Mbw91MAisD6nXQtvtE+TeMenA==" r:id="rId6"/>
    </ext>
  </extLst>
</workbook>
</file>

<file path=xl/comments1.xml><?xml version="1.0" encoding="utf-8"?>
<comments xmlns:r="http://schemas.openxmlformats.org/officeDocument/2006/relationships" xmlns="http://schemas.openxmlformats.org/spreadsheetml/2006/main">
  <extLst>
    <ext uri="GoogleSheetsCustomDataVersion1">
      <go:sheetsCustomData xmlns:go="http://customooxmlschemas.google.com/" roundtripDataSignature="AMtx7miOQ5IUTIrOG3pCPsfEFLWorbIDGg==" r:id="rId1"/>
    </ext>
  </extLst>
  <authors>
    <author/>
  </authors>
  <commentList>
    <comment ref="A10" authorId="0">
      <text>
        <t xml:space="preserve">======
ID#AAAAJPlrab8
    (2020-03-27 19:34:15)
O ROAS na ESCALA tende a ficar de 2 a 4</t>
      </text>
    </comment>
    <comment ref="B10" authorId="0">
      <text>
        <t xml:space="preserve">======
ID#AAAAJPlracA
    (2020-03-27 19:34:15)
Se o seu ROAS for maior que 4, normalmente você tende a perder mais performance, quanto mais ele se aproxima de 2,3 ou 4 mais realista ele é. Se seu ROAS está muito alto, exemplo 6, provavelmente você esta investindo pouco e deve considerar uma perda maior no longo prazo conforme for ampliando o orçamento de mídia.</t>
      </text>
    </comment>
    <comment ref="B4" authorId="0">
      <text>
        <t xml:space="preserve">======
ID#AAAAJPlracI
    (2020-03-27 19:34:15)
Considere os números médios de todo o periodo que você está atuando com o projeto.</t>
      </text>
    </comment>
    <comment ref="A15" authorId="0">
      <text>
        <t xml:space="preserve">======
ID#AAAAJPlracE
    (2020-03-27 19:34:15)
digite aqui 
Quantos % das comprar em média no mês são de clientes que compram novamente, não sendo a fonte o investimento de mídia. A ideia é projetar a base de clientes que retém mês a mês somado aos novos clientes oriundos do investimento de mídia. Quanto mais próximo de 0 mais realista. Busque ter esse número o mais baseado em fatos possível</t>
      </text>
    </comment>
    <comment ref="A8" authorId="0">
      <text>
        <t xml:space="preserve">======
ID#AAAAJPlracM
    (2020-03-27 19:34:15)
O valor será acrescido A CADA QUARTER
Mínimo: 30%
Ideal: 40%
Máximo: 50%</t>
      </text>
    </comment>
  </commentList>
</comments>
</file>

<file path=xl/comments2.xml><?xml version="1.0" encoding="utf-8"?>
<comments xmlns="http://schemas.openxmlformats.org/spreadsheetml/2006/main" xmlns:r="http://schemas.openxmlformats.org/officeDocument/2006/relationships">
  <authors>
    <author/>
  </authors>
  <commentList/>
  <extLst>
    <ext uri="GoogleSheetsCustomDataVersion1">
      <go:sheetsCustomData xmlns:go="http://customooxmlschemas.google.com/" roundtripDataSignature="AMtx7mg+P5c07GwTCJ64Bd1P7VFtU2A2Kw==" r:id="rId1"/>
    </ext>
  </extLst>
</comments>
</file>

<file path=xl/sharedStrings.xml><?xml version="1.0" encoding="utf-8"?>
<sst xmlns="http://schemas.openxmlformats.org/spreadsheetml/2006/main" count="90" uniqueCount="77">
  <si>
    <r>
      <rPr>
        <rFont val="Arial"/>
        <b/>
        <color theme="0"/>
        <sz val="11.0"/>
      </rPr>
      <t>Altere apenas as células em</t>
    </r>
    <r>
      <rPr>
        <rFont val="Arial"/>
        <b val="0"/>
        <color rgb="FF000000"/>
        <sz val="11.0"/>
      </rPr>
      <t xml:space="preserve"> </t>
    </r>
    <r>
      <rPr>
        <rFont val="Arial"/>
        <b/>
        <color rgb="FFFFFF00"/>
        <sz val="11.0"/>
      </rPr>
      <t xml:space="preserve">AMARELO </t>
    </r>
    <r>
      <rPr>
        <rFont val="Arial"/>
        <b/>
        <color theme="0"/>
        <sz val="11.0"/>
      </rPr>
      <t>e</t>
    </r>
    <r>
      <rPr>
        <rFont val="Arial"/>
        <b/>
        <color rgb="FFFFFF00"/>
        <sz val="11.0"/>
      </rPr>
      <t xml:space="preserve"> </t>
    </r>
    <r>
      <rPr>
        <rFont val="Arial"/>
        <b/>
        <color rgb="FFE36C09"/>
        <sz val="11.0"/>
      </rPr>
      <t>LARANJA</t>
    </r>
  </si>
  <si>
    <t>ATUAL/BASE</t>
  </si>
  <si>
    <t>ANO1</t>
  </si>
  <si>
    <t>ANO2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</si>
  <si>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</si>
  <si>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</si>
  <si>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</si>
  <si>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</si>
  <si>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</si>
  <si>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</si>
  <si>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</si>
  <si>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</si>
  <si>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</si>
  <si>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</si>
  <si>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</si>
  <si>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</si>
  <si>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Investimento e Performance</t>
  </si>
  <si>
    <t>INVESTIMENTO (R$)</t>
  </si>
  <si>
    <t>Crescimento em Investimento em Ads (%)</t>
  </si>
  <si>
    <t>ROAS</t>
  </si>
  <si>
    <t>Perda de Performance dos Ads mês a mês (%)</t>
  </si>
  <si>
    <t>Vendas</t>
  </si>
  <si>
    <t>Pedidos Finalizados (nº)</t>
  </si>
  <si>
    <t>Produtos/Serviços Vendidos (nº)</t>
  </si>
  <si>
    <t>Receita Novos clientes (R$)</t>
  </si>
  <si>
    <t>Taxa de retorno (%)</t>
  </si>
  <si>
    <t>Ticket Médio (R$)</t>
  </si>
  <si>
    <t>Custos Variáveis (R$)</t>
  </si>
  <si>
    <t>Frete</t>
  </si>
  <si>
    <t>Imposto</t>
  </si>
  <si>
    <t>Materia prima/Custo produto</t>
  </si>
  <si>
    <t>Marketplace</t>
  </si>
  <si>
    <t>Comissão</t>
  </si>
  <si>
    <t>Total = Custos Variaveis (R$)</t>
  </si>
  <si>
    <t>Margem de Contribuição R$</t>
  </si>
  <si>
    <t>Margem de Contribuição %</t>
  </si>
  <si>
    <t>Custos Fixos (R$)</t>
  </si>
  <si>
    <t>Time</t>
  </si>
  <si>
    <t>Plataforma (ecommerce,email,marketplace...)</t>
  </si>
  <si>
    <t>Equipe de conteído</t>
  </si>
  <si>
    <t>Aluguel</t>
  </si>
  <si>
    <t>Condominio</t>
  </si>
  <si>
    <t>Luz</t>
  </si>
  <si>
    <t xml:space="preserve">Outras pessoas </t>
  </si>
  <si>
    <t>EBITDA (R$)</t>
  </si>
  <si>
    <t>EBITDA (%)</t>
  </si>
  <si>
    <t>Settings:</t>
  </si>
  <si>
    <t>selection_metadata</t>
  </si>
  <si>
    <t>{}</t>
  </si>
  <si>
    <t>Queries:</t>
  </si>
  <si>
    <t>query id</t>
  </si>
  <si>
    <t>sheet name</t>
  </si>
  <si>
    <t>range address</t>
  </si>
  <si>
    <t>created</t>
  </si>
  <si>
    <t>updated</t>
  </si>
  <si>
    <t>selection</t>
  </si>
  <si>
    <t>clear selection</t>
  </si>
  <si>
    <t>timed refresh</t>
  </si>
  <si>
    <t>run</t>
  </si>
  <si>
    <t>append</t>
  </si>
  <si>
    <t>match headers</t>
  </si>
  <si>
    <t>advanced options</t>
  </si>
  <si>
    <t>custom title</t>
  </si>
  <si>
    <t>custom description</t>
  </si>
  <si>
    <t>block id</t>
  </si>
  <si>
    <t>parameters</t>
  </si>
  <si>
    <t>PrJtcFViAw6FPZULfnKU</t>
  </si>
  <si>
    <t>ad-insights-facebook-ads</t>
  </si>
  <si>
    <t>since</t>
  </si>
  <si>
    <t>date</t>
  </si>
  <si>
    <t>until</t>
  </si>
  <si>
    <t>account_id</t>
  </si>
  <si>
    <t>text</t>
  </si>
  <si>
    <t>act_676709299121152</t>
  </si>
  <si>
    <t>fields</t>
  </si>
  <si>
    <t>array</t>
  </si>
  <si>
    <t>[["campaign_name","impressions","website_clicks","spend"]]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</si>
</sst>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[$R$ -416]#,##0"/>
    <numFmt numFmtId="166" formatCode="yyyy\-mm\-dd"/>
  </numFmts>
  <fonts count="19">
    <font>
      <sz val="10.0"/>
      <color rgb="FF000000"/>
      <name val="Calibri"/>
      <scheme val="minor"/>
    </font>
    <font>
      <b/>
      <sz val="12.0"/>
      <color theme="1"/>
      <name val="Calibri"/>
    </font>
    <font>
      <b/>
      <sz val="10.0"/>
      <color rgb="FFFFFFFF"/>
      <name val="Calibri"/>
    </font>
    <font>
      <b/>
      <sz val="11.0"/>
      <color theme="1"/>
      <name val="Arial"/>
    </font>
    <font/>
    <font>
      <b/>
      <sz val="10.0"/>
      <color theme="1"/>
      <name val="Calibri"/>
    </font>
    <font>
      <b/>
      <sz val="12.0"/>
      <color rgb="FFFFFFFF"/>
      <name val="Calibri"/>
    </font>
    <font>
      <sz val="10.0"/>
      <color theme="1"/>
      <name val="Calibri"/>
    </font>
    <font>
      <b/>
      <sz val="10.0"/>
      <color rgb="FF000000"/>
      <name val="Arial"/>
    </font>
    <font>
      <i/>
      <sz val="10.0"/>
      <color rgb="FF5B0F00"/>
      <name val="Calibri"/>
    </font>
    <font>
      <b/>
      <sz val="10.0"/>
      <color rgb="FF0000FF"/>
      <name val="Calibri"/>
    </font>
    <font>
      <sz val="10.0"/>
      <color rgb="FF5B0F00"/>
      <name val="Calibri"/>
    </font>
    <font>
      <b/>
      <sz val="10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sz val="12.0"/>
      <color rgb="FFFFFFFF"/>
      <name val="Calibri"/>
    </font>
    <font>
      <sz val="10.0"/>
      <color theme="1"/>
      <name val="Arial"/>
    </font>
    <font>
      <b/>
      <sz val="10.0"/>
      <color rgb="FF0000FF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434343"/>
        <bgColor rgb="FF434343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BF0E6"/>
        <bgColor rgb="FFDBF0E6"/>
      </patternFill>
    </fill>
    <fill>
      <patternFill patternType="solid">
        <fgColor rgb="FFFFE599"/>
        <bgColor rgb="FFFFE599"/>
      </patternFill>
    </fill>
  </fills>
  <borders count="25">
    <border/>
    <border>
      <left/>
      <right/>
      <top/>
      <bottom/>
    </border>
    <border>
      <left/>
      <right/>
      <top/>
    </border>
    <border>
      <left/>
      <top/>
      <bottom/>
    </border>
    <border>
      <top/>
      <bottom/>
    </border>
    <border>
      <right/>
      <top/>
      <bottom/>
    </border>
    <border>
      <left/>
      <right/>
      <bottom/>
    </border>
    <border>
      <left style="medium">
        <color rgb="FF434343"/>
      </left>
      <right/>
      <top/>
      <bottom style="medium">
        <color rgb="FF434343"/>
      </bottom>
    </border>
    <border>
      <left/>
      <right/>
      <top/>
      <bottom style="medium">
        <color rgb="FF434343"/>
      </bottom>
    </border>
    <border>
      <left/>
      <right style="medium">
        <color rgb="FF434343"/>
      </right>
      <top/>
      <bottom style="medium">
        <color rgb="FF434343"/>
      </bottom>
    </border>
    <border>
      <left style="medium">
        <color rgb="FF434343"/>
      </left>
      <right/>
      <top style="medium">
        <color rgb="FF434343"/>
      </top>
      <bottom style="medium">
        <color rgb="FF434343"/>
      </bottom>
    </border>
    <border>
      <left/>
      <right/>
      <top style="medium">
        <color rgb="FF434343"/>
      </top>
      <bottom style="medium">
        <color rgb="FF434343"/>
      </bottom>
    </border>
    <border>
      <left/>
      <right/>
      <bottom style="medium">
        <color rgb="FF434343"/>
      </bottom>
    </border>
    <border>
      <left/>
      <right style="medium">
        <color rgb="FF434343"/>
      </right>
      <bottom style="medium">
        <color rgb="FF434343"/>
      </bottom>
    </border>
    <border>
      <left/>
      <right/>
      <top/>
      <bottom style="thin">
        <color rgb="FF000000"/>
      </bottom>
    </border>
    <border>
      <left style="medium">
        <color rgb="FF434343"/>
      </left>
      <top style="medium">
        <color rgb="FF434343"/>
      </top>
      <bottom style="medium">
        <color rgb="FF434343"/>
      </bottom>
    </border>
    <border>
      <top style="medium">
        <color rgb="FF434343"/>
      </top>
      <bottom style="medium">
        <color rgb="FF434343"/>
      </bottom>
    </border>
    <border>
      <left/>
      <right style="medium">
        <color rgb="FF434343"/>
      </right>
      <top style="medium">
        <color rgb="FF434343"/>
      </top>
      <bottom style="medium">
        <color rgb="FF434343"/>
      </bottom>
    </border>
    <border>
      <left/>
      <right/>
      <top style="medium">
        <color rgb="FF000000"/>
      </top>
      <bottom/>
    </border>
    <border>
      <top style="medium">
        <color rgb="FF000000"/>
      </top>
    </border>
    <border>
      <left/>
      <right/>
      <top/>
      <bottom style="medium">
        <color rgb="FF000000"/>
      </bottom>
    </border>
    <border>
      <bottom style="medium">
        <color rgb="FF000000"/>
      </bottom>
    </border>
    <border>
      <right style="medium">
        <color rgb="FF434343"/>
      </right>
      <top style="medium">
        <color rgb="FF434343"/>
      </top>
      <bottom style="medium">
        <color rgb="FF434343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2" fontId="2" numFmtId="164" xfId="0" applyAlignment="1" applyBorder="1" applyFill="1" applyFont="1" applyNumberFormat="1">
      <alignment horizontal="center" vertical="center"/>
    </xf>
    <xf borderId="1" fillId="3" fontId="2" numFmtId="0" xfId="0" applyAlignment="1" applyBorder="1" applyFill="1" applyFont="1">
      <alignment horizontal="center"/>
    </xf>
    <xf borderId="1" fillId="4" fontId="2" numFmtId="0" xfId="0" applyAlignment="1" applyBorder="1" applyFill="1" applyFont="1">
      <alignment horizontal="center"/>
    </xf>
    <xf borderId="2" fillId="5" fontId="3" numFmtId="0" xfId="0" applyAlignment="1" applyBorder="1" applyFill="1" applyFont="1">
      <alignment horizontal="left" shrinkToFit="0" vertical="center" wrapText="1"/>
    </xf>
    <xf borderId="2" fillId="2" fontId="2" numFmtId="164" xfId="0" applyAlignment="1" applyBorder="1" applyFont="1" applyNumberFormat="1">
      <alignment horizontal="center" vertical="center"/>
    </xf>
    <xf borderId="3" fillId="3" fontId="2" numFmtId="0" xfId="0" applyAlignment="1" applyBorder="1" applyFont="1">
      <alignment horizontal="center"/>
    </xf>
    <xf borderId="4" fillId="0" fontId="4" numFmtId="0" xfId="0" applyBorder="1" applyFont="1"/>
    <xf borderId="5" fillId="0" fontId="4" numFmtId="0" xfId="0" applyBorder="1" applyFont="1"/>
    <xf borderId="3" fillId="4" fontId="2" numFmtId="0" xfId="0" applyAlignment="1" applyBorder="1" applyFont="1">
      <alignment horizontal="center"/>
    </xf>
    <xf borderId="6" fillId="0" fontId="4" numFmtId="0" xfId="0" applyBorder="1" applyFont="1"/>
    <xf borderId="0" fillId="0" fontId="5" numFmtId="0" xfId="0" applyAlignment="1" applyFont="1">
      <alignment horizontal="right"/>
    </xf>
    <xf borderId="7" fillId="4" fontId="6" numFmtId="0" xfId="0" applyBorder="1" applyFont="1"/>
    <xf borderId="8" fillId="4" fontId="6" numFmtId="0" xfId="0" applyBorder="1" applyFont="1"/>
    <xf borderId="8" fillId="4" fontId="6" numFmtId="165" xfId="0" applyAlignment="1" applyBorder="1" applyFont="1" applyNumberFormat="1">
      <alignment horizontal="right"/>
    </xf>
    <xf borderId="9" fillId="4" fontId="6" numFmtId="165" xfId="0" applyAlignment="1" applyBorder="1" applyFont="1" applyNumberFormat="1">
      <alignment horizontal="right"/>
    </xf>
    <xf borderId="0" fillId="0" fontId="7" numFmtId="0" xfId="0" applyFont="1"/>
    <xf borderId="1" fillId="6" fontId="8" numFmtId="164" xfId="0" applyAlignment="1" applyBorder="1" applyFill="1" applyFont="1" applyNumberFormat="1">
      <alignment readingOrder="0"/>
    </xf>
    <xf borderId="1" fillId="7" fontId="7" numFmtId="165" xfId="0" applyAlignment="1" applyBorder="1" applyFill="1" applyFont="1" applyNumberFormat="1">
      <alignment horizontal="right"/>
    </xf>
    <xf borderId="1" fillId="7" fontId="9" numFmtId="165" xfId="0" applyAlignment="1" applyBorder="1" applyFont="1" applyNumberFormat="1">
      <alignment horizontal="right"/>
    </xf>
    <xf borderId="1" fillId="6" fontId="8" numFmtId="9" xfId="0" applyBorder="1" applyFont="1" applyNumberFormat="1"/>
    <xf borderId="3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left"/>
    </xf>
    <xf borderId="5" fillId="0" fontId="10" numFmtId="0" xfId="0" applyAlignment="1" applyBorder="1" applyFont="1">
      <alignment horizontal="left"/>
    </xf>
    <xf borderId="0" fillId="0" fontId="7" numFmtId="2" xfId="0" applyFont="1" applyNumberFormat="1"/>
    <xf borderId="1" fillId="7" fontId="7" numFmtId="2" xfId="0" applyBorder="1" applyFont="1" applyNumberFormat="1"/>
    <xf borderId="1" fillId="7" fontId="11" numFmtId="2" xfId="0" applyAlignment="1" applyBorder="1" applyFont="1" applyNumberFormat="1">
      <alignment horizontal="right"/>
    </xf>
    <xf borderId="1" fillId="7" fontId="7" numFmtId="2" xfId="0" applyAlignment="1" applyBorder="1" applyFont="1" applyNumberFormat="1">
      <alignment horizontal="right"/>
    </xf>
    <xf borderId="1" fillId="6" fontId="12" numFmtId="10" xfId="0" applyBorder="1" applyFont="1" applyNumberFormat="1"/>
    <xf borderId="1" fillId="6" fontId="12" numFmtId="9" xfId="0" applyBorder="1" applyFont="1" applyNumberFormat="1"/>
    <xf borderId="3" fillId="0" fontId="10" numFmtId="9" xfId="0" applyAlignment="1" applyBorder="1" applyFont="1" applyNumberFormat="1">
      <alignment horizontal="right"/>
    </xf>
    <xf borderId="5" fillId="0" fontId="10" numFmtId="9" xfId="0" applyAlignment="1" applyBorder="1" applyFont="1" applyNumberFormat="1">
      <alignment horizontal="right"/>
    </xf>
    <xf borderId="10" fillId="4" fontId="6" numFmtId="0" xfId="0" applyBorder="1" applyFont="1"/>
    <xf borderId="11" fillId="4" fontId="6" numFmtId="0" xfId="0" applyBorder="1" applyFont="1"/>
    <xf borderId="12" fillId="4" fontId="6" numFmtId="165" xfId="0" applyAlignment="1" applyBorder="1" applyFont="1" applyNumberFormat="1">
      <alignment horizontal="right"/>
    </xf>
    <xf borderId="11" fillId="4" fontId="6" numFmtId="165" xfId="0" applyAlignment="1" applyBorder="1" applyFont="1" applyNumberFormat="1">
      <alignment horizontal="right"/>
    </xf>
    <xf borderId="13" fillId="4" fontId="6" numFmtId="165" xfId="0" applyAlignment="1" applyBorder="1" applyFont="1" applyNumberFormat="1">
      <alignment horizontal="right"/>
    </xf>
    <xf borderId="1" fillId="6" fontId="8" numFmtId="0" xfId="0" applyBorder="1" applyFont="1"/>
    <xf borderId="0" fillId="0" fontId="7" numFmtId="3" xfId="0" applyAlignment="1" applyFont="1" applyNumberFormat="1">
      <alignment horizontal="right"/>
    </xf>
    <xf borderId="1" fillId="6" fontId="12" numFmtId="164" xfId="0" applyBorder="1" applyFont="1" applyNumberFormat="1"/>
    <xf borderId="1" fillId="7" fontId="12" numFmtId="165" xfId="0" applyAlignment="1" applyBorder="1" applyFont="1" applyNumberFormat="1">
      <alignment horizontal="right"/>
    </xf>
    <xf borderId="0" fillId="0" fontId="13" numFmtId="0" xfId="0" applyFont="1"/>
    <xf borderId="14" fillId="6" fontId="12" numFmtId="9" xfId="0" applyBorder="1" applyFont="1" applyNumberFormat="1"/>
    <xf borderId="1" fillId="8" fontId="5" numFmtId="165" xfId="0" applyAlignment="1" applyBorder="1" applyFill="1" applyFont="1" applyNumberFormat="1">
      <alignment horizontal="right"/>
    </xf>
    <xf borderId="15" fillId="0" fontId="14" numFmtId="0" xfId="0" applyAlignment="1" applyBorder="1" applyFont="1">
      <alignment vertical="center"/>
    </xf>
    <xf borderId="6" fillId="7" fontId="15" numFmtId="165" xfId="0" applyAlignment="1" applyBorder="1" applyFont="1" applyNumberFormat="1">
      <alignment horizontal="right" readingOrder="0" vertical="center"/>
    </xf>
    <xf borderId="16" fillId="0" fontId="14" numFmtId="165" xfId="0" applyAlignment="1" applyBorder="1" applyFont="1" applyNumberFormat="1">
      <alignment horizontal="right" vertical="center"/>
    </xf>
    <xf borderId="11" fillId="4" fontId="16" numFmtId="0" xfId="0" applyBorder="1" applyFont="1"/>
    <xf borderId="11" fillId="4" fontId="16" numFmtId="165" xfId="0" applyAlignment="1" applyBorder="1" applyFont="1" applyNumberFormat="1">
      <alignment horizontal="right"/>
    </xf>
    <xf borderId="17" fillId="4" fontId="16" numFmtId="165" xfId="0" applyAlignment="1" applyBorder="1" applyFont="1" applyNumberFormat="1">
      <alignment horizontal="right"/>
    </xf>
    <xf borderId="18" fillId="9" fontId="17" numFmtId="0" xfId="0" applyBorder="1" applyFill="1" applyFont="1"/>
    <xf borderId="18" fillId="6" fontId="18" numFmtId="164" xfId="0" applyAlignment="1" applyBorder="1" applyFont="1" applyNumberFormat="1">
      <alignment horizontal="right"/>
    </xf>
    <xf borderId="19" fillId="0" fontId="17" numFmtId="165" xfId="0" applyAlignment="1" applyBorder="1" applyFont="1" applyNumberFormat="1">
      <alignment horizontal="right"/>
    </xf>
    <xf borderId="1" fillId="9" fontId="17" numFmtId="0" xfId="0" applyBorder="1" applyFont="1"/>
    <xf borderId="1" fillId="6" fontId="18" numFmtId="164" xfId="0" applyAlignment="1" applyBorder="1" applyFont="1" applyNumberFormat="1">
      <alignment horizontal="right"/>
    </xf>
    <xf borderId="0" fillId="0" fontId="17" numFmtId="165" xfId="0" applyAlignment="1" applyFont="1" applyNumberFormat="1">
      <alignment horizontal="right"/>
    </xf>
    <xf borderId="20" fillId="9" fontId="17" numFmtId="0" xfId="0" applyBorder="1" applyFont="1"/>
    <xf borderId="20" fillId="6" fontId="17" numFmtId="164" xfId="0" applyBorder="1" applyFont="1" applyNumberFormat="1"/>
    <xf borderId="21" fillId="0" fontId="17" numFmtId="165" xfId="0" applyAlignment="1" applyBorder="1" applyFont="1" applyNumberFormat="1">
      <alignment horizontal="right"/>
    </xf>
    <xf borderId="15" fillId="0" fontId="5" numFmtId="0" xfId="0" applyBorder="1" applyFont="1"/>
    <xf borderId="16" fillId="0" fontId="5" numFmtId="164" xfId="0" applyBorder="1" applyFont="1" applyNumberFormat="1"/>
    <xf borderId="16" fillId="0" fontId="5" numFmtId="165" xfId="0" applyAlignment="1" applyBorder="1" applyFont="1" applyNumberFormat="1">
      <alignment horizontal="right"/>
    </xf>
    <xf borderId="22" fillId="0" fontId="5" numFmtId="165" xfId="0" applyAlignment="1" applyBorder="1" applyFont="1" applyNumberFormat="1">
      <alignment horizontal="right"/>
    </xf>
    <xf borderId="15" fillId="0" fontId="7" numFmtId="0" xfId="0" applyBorder="1" applyFont="1"/>
    <xf borderId="16" fillId="0" fontId="7" numFmtId="164" xfId="0" applyBorder="1" applyFont="1" applyNumberFormat="1"/>
    <xf borderId="16" fillId="0" fontId="7" numFmtId="165" xfId="0" applyAlignment="1" applyBorder="1" applyFont="1" applyNumberFormat="1">
      <alignment horizontal="right"/>
    </xf>
    <xf borderId="22" fillId="0" fontId="7" numFmtId="165" xfId="0" applyAlignment="1" applyBorder="1" applyFont="1" applyNumberFormat="1">
      <alignment horizontal="right"/>
    </xf>
    <xf borderId="16" fillId="0" fontId="5" numFmtId="10" xfId="0" applyBorder="1" applyFont="1" applyNumberFormat="1"/>
    <xf borderId="11" fillId="4" fontId="6" numFmtId="164" xfId="0" applyBorder="1" applyFont="1" applyNumberFormat="1"/>
    <xf borderId="17" fillId="4" fontId="6" numFmtId="165" xfId="0" applyAlignment="1" applyBorder="1" applyFont="1" applyNumberFormat="1">
      <alignment horizontal="right"/>
    </xf>
    <xf borderId="1" fillId="9" fontId="7" numFmtId="0" xfId="0" applyBorder="1" applyFont="1"/>
    <xf borderId="0" fillId="0" fontId="7" numFmtId="165" xfId="0" applyAlignment="1" applyFont="1" applyNumberFormat="1">
      <alignment horizontal="right"/>
    </xf>
    <xf borderId="0" fillId="0" fontId="7" numFmtId="0" xfId="0" applyAlignment="1" applyFont="1">
      <alignment horizontal="right"/>
    </xf>
    <xf borderId="23" fillId="0" fontId="13" numFmtId="164" xfId="0" applyAlignment="1" applyBorder="1" applyFont="1" applyNumberFormat="1">
      <alignment vertical="center"/>
    </xf>
    <xf borderId="24" fillId="0" fontId="14" numFmtId="164" xfId="0" applyAlignment="1" applyBorder="1" applyFont="1" applyNumberFormat="1">
      <alignment vertical="center"/>
    </xf>
    <xf borderId="24" fillId="0" fontId="13" numFmtId="164" xfId="0" applyAlignment="1" applyBorder="1" applyFont="1" applyNumberFormat="1">
      <alignment horizontal="right" vertical="center"/>
    </xf>
    <xf borderId="23" fillId="0" fontId="14" numFmtId="0" xfId="0" applyAlignment="1" applyBorder="1" applyFont="1">
      <alignment vertical="center"/>
    </xf>
    <xf borderId="24" fillId="0" fontId="14" numFmtId="10" xfId="0" applyAlignment="1" applyBorder="1" applyFont="1" applyNumberFormat="1">
      <alignment vertical="center"/>
    </xf>
    <xf borderId="0" fillId="0" fontId="7" numFmtId="14" xfId="0" applyFont="1" applyNumberFormat="1"/>
    <xf borderId="0" fillId="0" fontId="7" numFmtId="166" xfId="0" applyFont="1" applyNumberFormat="1"/>
  </cellXfs>
  <cellStyles count="1">
    <cellStyle xfId="0" name="Normal" builtinId="0"/>
  </cellStyles>
  <dxfs count="2"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r>
              <a:rPr b="0" i="0">
                <a:solidFill>
                  <a:srgbClr val="000000"/>
                </a:solidFill>
                <a:latin typeface="Roboto"/>
              </a:rPr>
              <a:t>Fluxo de Caixa</a:t>
            </a:r>
          </a:p>
        </c:rich>
      </c:tx>
      <c:overlay val="0"/>
    </c:title>
    <c:plotArea>
      <c:layout/>
      <c:areaChart>
        <c:ser>
          <c:idx val="0"/>
          <c:order val="0"/>
          <c:spPr>
            <a:solidFill>
              <a:srgbClr val="4285F4">
                <a:alpha val="30000"/>
              </a:srgbClr>
            </a:solidFill>
            <a:ln cmpd="sng" w="19050">
              <a:solidFill>
                <a:srgbClr val="4285F4">
                  <a:alpha val="100000"/>
                </a:srgbClr>
              </a:solidFill>
            </a:ln>
          </c:spPr>
          <c:val>
            <c:numRef>
              <c:f>'DRE Projetado'!$C$36:$Z$36</c:f>
              <c:numCache/>
            </c:numRef>
          </c:val>
        </c:ser>
        <c:axId val="102268606"/>
        <c:axId val="1484518186"/>
      </c:areaChart>
      <c:catAx>
        <c:axId val="1022686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484518186"/>
      </c:catAx>
      <c:valAx>
        <c:axId val="14845181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0226860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37</xdr:row>
      <xdr:rowOff>28575</xdr:rowOff>
    </xdr:from>
    <xdr:ext cx="5991225" cy="2762250"/>
    <xdr:graphicFrame>
      <xdr:nvGraphicFramePr>
        <xdr:cNvPr id="51111437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638175" cy="2000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
<Relationships xmlns="http://schemas.openxmlformats.org/package/2006/relationships"><Relationship Type="http://schemas.openxmlformats.org/officeDocument/2006/relationships/drawing" Target="../drawings/drawing2.xml" Id="rId1"></Relationship><Relationship Target="../comments2.xml" Type="http://schemas.openxmlformats.org/officeDocument/2006/relationships/comments" Id="rId2"></Relationship><Relationship Target="../drawings/vmlDrawing2.vml" Type="http://schemas.openxmlformats.org/officeDocument/2006/relationships/vmlDrawing" Id="rId3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dr="http://schemas.openxmlformats.org/drawingml/2006/spreadsheetDrawing">
  <sheetPr>
    <outlinePr summaryBelow="0" summaryRight="0"/>
    <pageSetUpPr/>
  </sheetPr>
  <sheetViews>
    <sheetView workbookViewId="0" showGridLines="0">
      <pane ySplit="5.0" topLeftCell="C6" xSplit="2.0" state="frozen" activePane="bottomRight"/>
      <selection activeCell="C1" sqref="C1" pane="topRight"/>
      <selection activeCell="A6" sqref="A6" pane="bottomLeft"/>
      <selection activeCell="C6" sqref="C6" pane="bottomRight"/>
    </sheetView>
  </sheetViews>
  <sheetFormatPr defaultColWidth="14.43" defaultRowHeight="15.0" customHeight="1"/>
  <cols>
    <col customWidth="1" min="1" max="1" width="38.71"/>
  </cols>
  <sheetData>
    <row r="1" customHeight="1" ht="15.7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Height="1" ht="15.7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Height="1" ht="15.7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Height="1" ht="15.75">
      <c r="A4" s="5" t="s">
        <v>0</v>
      </c>
      <c r="B4" s="6" t="s">
        <v>1</v>
      </c>
      <c r="C4" s="7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10" t="s">
        <v>3</v>
      </c>
      <c r="P4" s="8"/>
      <c r="Q4" s="8"/>
      <c r="R4" s="8"/>
      <c r="S4" s="8"/>
      <c r="T4" s="8"/>
      <c r="U4" s="8"/>
      <c r="V4" s="8"/>
      <c r="W4" s="8"/>
      <c r="X4" s="8"/>
      <c r="Y4" s="8"/>
      <c r="Z4" s="9"/>
    </row>
    <row r="5" customHeight="1" ht="15.75">
      <c r="A5" s="11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4</v>
      </c>
      <c r="P5" s="12" t="s">
        <v>5</v>
      </c>
      <c r="Q5" s="12" t="s">
        <v>6</v>
      </c>
      <c r="R5" s="12" t="s">
        <v>7</v>
      </c>
      <c r="S5" s="12" t="s">
        <v>8</v>
      </c>
      <c r="T5" s="12" t="s">
        <v>9</v>
      </c>
      <c r="U5" s="12" t="s">
        <v>10</v>
      </c>
      <c r="V5" s="12" t="s">
        <v>11</v>
      </c>
      <c r="W5" s="12" t="s">
        <v>12</v>
      </c>
      <c r="X5" s="12" t="s">
        <v>13</v>
      </c>
      <c r="Y5" s="12" t="s">
        <v>14</v>
      </c>
      <c r="Z5" s="12" t="s">
        <v>15</v>
      </c>
    </row>
    <row r="6" customHeight="1" ht="23.25">
      <c r="A6" s="13" t="s">
        <v>16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6"/>
    </row>
    <row r="7" customHeight="1" ht="15.75">
      <c r="A7" s="17" t="s">
        <v>17</v>
      </c>
      <c r="B7" s="18">
        <v>13000.0</v>
      </c>
      <c r="C7" s="19">
        <f>B7+(B7*B8)</f>
        <v>16900</v>
      </c>
      <c r="D7" s="19">
        <f>B7+(B7*$B$8)</f>
        <v>16900</v>
      </c>
      <c r="E7" s="19">
        <f>B7+(B7*$B$8)</f>
        <v>16900</v>
      </c>
      <c r="F7" s="20">
        <f>E7+(E7*$B$8)</f>
        <v>21970</v>
      </c>
      <c r="G7" s="19">
        <f>E7+(E7*$B$8)</f>
        <v>21970</v>
      </c>
      <c r="H7" s="19">
        <f>E7+(E7*$B$8)</f>
        <v>21970</v>
      </c>
      <c r="I7" s="20">
        <f>H7+(H7*$B$8)</f>
        <v>28561</v>
      </c>
      <c r="J7" s="19">
        <f>H7+(H7*$B$8)</f>
        <v>28561</v>
      </c>
      <c r="K7" s="19">
        <f>H7+(H7*$B$8)</f>
        <v>28561</v>
      </c>
      <c r="L7" s="20">
        <f>K7+(K7*$B$8)</f>
        <v>37129.3</v>
      </c>
      <c r="M7" s="19">
        <f>K7+(K7*$B$8)</f>
        <v>37129.3</v>
      </c>
      <c r="N7" s="19">
        <f>K7+(K7*$B$8)</f>
        <v>37129.3</v>
      </c>
      <c r="O7" s="20">
        <f>N7+(N7*$B$8)</f>
        <v>48268.09</v>
      </c>
      <c r="P7" s="19">
        <f>N7+(N7*$B$8)</f>
        <v>48268.09</v>
      </c>
      <c r="Q7" s="19">
        <f>N7+(N7*$B$8)</f>
        <v>48268.09</v>
      </c>
      <c r="R7" s="20">
        <f>Q7+(Q7*$B$8)</f>
        <v>62748.517</v>
      </c>
      <c r="S7" s="19">
        <f>Q7+(Q7*$B$8)</f>
        <v>62748.517</v>
      </c>
      <c r="T7" s="19">
        <f>Q7+(Q7*$B$8)</f>
        <v>62748.517</v>
      </c>
      <c r="U7" s="20">
        <f>T7+(T7*$B$8)</f>
        <v>81573.0721</v>
      </c>
      <c r="V7" s="19">
        <f>T7+(T7*$B$8)</f>
        <v>81573.0721</v>
      </c>
      <c r="W7" s="19">
        <f>T7+(T7*$B$8)</f>
        <v>81573.0721</v>
      </c>
      <c r="X7" s="20">
        <f>W7+(W7*$B$8)</f>
        <v>106044.9937</v>
      </c>
      <c r="Y7" s="19">
        <f>W7+(W7*$B$8)</f>
        <v>106044.9937</v>
      </c>
      <c r="Z7" s="19">
        <f>W7+(W7*$B$8)</f>
        <v>106044.9937</v>
      </c>
    </row>
    <row r="8" customHeight="1" ht="15.75">
      <c r="A8" s="17" t="s">
        <v>18</v>
      </c>
      <c r="B8" s="21">
        <v>0.3</v>
      </c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</row>
    <row r="9" customHeight="1" ht="15.75">
      <c r="A9" s="25" t="s">
        <v>19</v>
      </c>
      <c r="B9" s="26">
        <f>B14/B7</f>
        <v>7.692307692</v>
      </c>
      <c r="C9" s="27">
        <f>B9-(B9*B10)</f>
        <v>6.153846154</v>
      </c>
      <c r="D9" s="28">
        <f>B9-(B9*B10)</f>
        <v>6.153846154</v>
      </c>
      <c r="E9" s="28">
        <f>B9-(B9*B10)</f>
        <v>6.153846154</v>
      </c>
      <c r="F9" s="27">
        <f>E9-(E9*F10)</f>
        <v>5.538461538</v>
      </c>
      <c r="G9" s="28">
        <f>E9-(E9*F10)</f>
        <v>5.538461538</v>
      </c>
      <c r="H9" s="28">
        <f>E9-(E9*F10)</f>
        <v>5.538461538</v>
      </c>
      <c r="I9" s="27">
        <f>H9-(H9*I10)</f>
        <v>4.984615385</v>
      </c>
      <c r="J9" s="28">
        <f ref="J9:K9" t="shared" si="1">I9+(I9*J10)</f>
        <v>4.984615385</v>
      </c>
      <c r="K9" s="28">
        <f t="shared" si="1"/>
        <v>4.984615385</v>
      </c>
      <c r="L9" s="27">
        <f>K9-(K9*L10)</f>
        <v>4.486153846</v>
      </c>
      <c r="M9" s="28">
        <f ref="M9:N9" t="shared" si="2">L9+(L9*M10)</f>
        <v>4.486153846</v>
      </c>
      <c r="N9" s="28">
        <f t="shared" si="2"/>
        <v>4.486153846</v>
      </c>
      <c r="O9" s="27">
        <f>N9-(N9*O10)</f>
        <v>4.037538462</v>
      </c>
      <c r="P9" s="28">
        <f ref="P9:Q9" t="shared" si="3">O9+(O9*P10)</f>
        <v>4.037538462</v>
      </c>
      <c r="Q9" s="28">
        <f t="shared" si="3"/>
        <v>4.037538462</v>
      </c>
      <c r="R9" s="27">
        <f>Q9-(Q9*R10)</f>
        <v>3.633784615</v>
      </c>
      <c r="S9" s="28">
        <f ref="S9:T9" t="shared" si="4">R9+(R9*S10)</f>
        <v>3.633784615</v>
      </c>
      <c r="T9" s="28">
        <f t="shared" si="4"/>
        <v>3.633784615</v>
      </c>
      <c r="U9" s="27">
        <f>T9-(T9*U10)</f>
        <v>3.270406154</v>
      </c>
      <c r="V9" s="28">
        <f ref="V9:W9" t="shared" si="5">U9+(U9*V10)</f>
        <v>3.270406154</v>
      </c>
      <c r="W9" s="28">
        <f t="shared" si="5"/>
        <v>3.270406154</v>
      </c>
      <c r="X9" s="27">
        <f>W9-(W9*X10)</f>
        <v>2.943365538</v>
      </c>
      <c r="Y9" s="28">
        <f ref="Y9:Z9" t="shared" si="6">X9+(X9*Y10)</f>
        <v>2.943365538</v>
      </c>
      <c r="Z9" s="25">
        <f t="shared" si="6"/>
        <v>2.943365538</v>
      </c>
    </row>
    <row r="10" customHeight="1" ht="15.75">
      <c r="A10" s="17" t="s">
        <v>20</v>
      </c>
      <c r="B10" s="29">
        <v>0.2</v>
      </c>
      <c r="C10" s="22"/>
      <c r="D10" s="23"/>
      <c r="E10" s="24"/>
      <c r="F10" s="30">
        <v>0.1</v>
      </c>
      <c r="G10" s="31"/>
      <c r="H10" s="32"/>
      <c r="I10" s="30">
        <v>0.1</v>
      </c>
      <c r="J10" s="31"/>
      <c r="K10" s="32"/>
      <c r="L10" s="30">
        <v>0.1</v>
      </c>
      <c r="M10" s="31"/>
      <c r="N10" s="32"/>
      <c r="O10" s="30">
        <v>0.1</v>
      </c>
      <c r="P10" s="31"/>
      <c r="Q10" s="32"/>
      <c r="R10" s="30">
        <v>0.1</v>
      </c>
      <c r="S10" s="31"/>
      <c r="T10" s="32"/>
      <c r="U10" s="30">
        <v>0.1</v>
      </c>
      <c r="V10" s="31"/>
      <c r="W10" s="32"/>
      <c r="X10" s="30">
        <v>0.1</v>
      </c>
      <c r="Y10" s="31"/>
      <c r="Z10" s="32"/>
    </row>
    <row r="11" customHeight="1" ht="23.25">
      <c r="A11" s="33" t="s">
        <v>21</v>
      </c>
      <c r="B11" s="34"/>
      <c r="C11" s="35"/>
      <c r="D11" s="35"/>
      <c r="E11" s="35"/>
      <c r="F11" s="36"/>
      <c r="G11" s="35"/>
      <c r="H11" s="35"/>
      <c r="I11" s="36"/>
      <c r="J11" s="35"/>
      <c r="K11" s="35"/>
      <c r="L11" s="36"/>
      <c r="M11" s="35"/>
      <c r="N11" s="35"/>
      <c r="O11" s="36"/>
      <c r="P11" s="35"/>
      <c r="Q11" s="35"/>
      <c r="R11" s="36"/>
      <c r="S11" s="35"/>
      <c r="T11" s="35"/>
      <c r="U11" s="36"/>
      <c r="V11" s="35"/>
      <c r="W11" s="35"/>
      <c r="X11" s="36"/>
      <c r="Y11" s="35"/>
      <c r="Z11" s="37"/>
    </row>
    <row r="12" customHeight="1" ht="15.75">
      <c r="A12" s="17" t="s">
        <v>22</v>
      </c>
      <c r="B12" s="38">
        <v>300.0</v>
      </c>
      <c r="C12" s="39">
        <f ref="C12:Z12" t="shared" si="7">iferror(C14/B16)</f>
        <v>312</v>
      </c>
      <c r="D12" s="39">
        <f t="shared" si="7"/>
        <v>312</v>
      </c>
      <c r="E12" s="39">
        <f t="shared" si="7"/>
        <v>312</v>
      </c>
      <c r="F12" s="39">
        <f t="shared" si="7"/>
        <v>365.04</v>
      </c>
      <c r="G12" s="39">
        <f t="shared" si="7"/>
        <v>365.04</v>
      </c>
      <c r="H12" s="39">
        <f t="shared" si="7"/>
        <v>365.04</v>
      </c>
      <c r="I12" s="39">
        <f t="shared" si="7"/>
        <v>427.0968</v>
      </c>
      <c r="J12" s="39">
        <f t="shared" si="7"/>
        <v>427.0968</v>
      </c>
      <c r="K12" s="39">
        <f t="shared" si="7"/>
        <v>427.0968</v>
      </c>
      <c r="L12" s="39">
        <f t="shared" si="7"/>
        <v>499.703256</v>
      </c>
      <c r="M12" s="39">
        <f t="shared" si="7"/>
        <v>499.703256</v>
      </c>
      <c r="N12" s="39">
        <f t="shared" si="7"/>
        <v>499.703256</v>
      </c>
      <c r="O12" s="39">
        <f t="shared" si="7"/>
        <v>584.6528095</v>
      </c>
      <c r="P12" s="39">
        <f t="shared" si="7"/>
        <v>584.6528095</v>
      </c>
      <c r="Q12" s="39">
        <f t="shared" si="7"/>
        <v>584.6528095</v>
      </c>
      <c r="R12" s="39">
        <f t="shared" si="7"/>
        <v>684.0437871</v>
      </c>
      <c r="S12" s="39">
        <f t="shared" si="7"/>
        <v>684.0437871</v>
      </c>
      <c r="T12" s="39">
        <f t="shared" si="7"/>
        <v>684.0437871</v>
      </c>
      <c r="U12" s="39">
        <f t="shared" si="7"/>
        <v>800.331231</v>
      </c>
      <c r="V12" s="39">
        <f t="shared" si="7"/>
        <v>800.331231</v>
      </c>
      <c r="W12" s="39">
        <f t="shared" si="7"/>
        <v>800.331231</v>
      </c>
      <c r="X12" s="39">
        <f t="shared" si="7"/>
        <v>936.3875402</v>
      </c>
      <c r="Y12" s="39">
        <f t="shared" si="7"/>
        <v>936.3875402</v>
      </c>
      <c r="Z12" s="39">
        <f t="shared" si="7"/>
        <v>936.3875402</v>
      </c>
    </row>
    <row r="13" customHeight="1" ht="15.75">
      <c r="A13" s="17" t="s">
        <v>23</v>
      </c>
      <c r="B13" s="38">
        <v>560.0</v>
      </c>
      <c r="C13" s="39">
        <f ref="C13:Z13" t="shared" si="8">IFERROR(B13/B12)*C12</f>
        <v>582.4</v>
      </c>
      <c r="D13" s="39">
        <f t="shared" si="8"/>
        <v>582.4</v>
      </c>
      <c r="E13" s="39">
        <f t="shared" si="8"/>
        <v>582.4</v>
      </c>
      <c r="F13" s="39">
        <f t="shared" si="8"/>
        <v>681.408</v>
      </c>
      <c r="G13" s="39">
        <f t="shared" si="8"/>
        <v>681.408</v>
      </c>
      <c r="H13" s="39">
        <f t="shared" si="8"/>
        <v>681.408</v>
      </c>
      <c r="I13" s="39">
        <f t="shared" si="8"/>
        <v>797.24736</v>
      </c>
      <c r="J13" s="39">
        <f t="shared" si="8"/>
        <v>797.24736</v>
      </c>
      <c r="K13" s="39">
        <f t="shared" si="8"/>
        <v>797.24736</v>
      </c>
      <c r="L13" s="39">
        <f t="shared" si="8"/>
        <v>932.7794112</v>
      </c>
      <c r="M13" s="39">
        <f t="shared" si="8"/>
        <v>932.7794112</v>
      </c>
      <c r="N13" s="39">
        <f t="shared" si="8"/>
        <v>932.7794112</v>
      </c>
      <c r="O13" s="39">
        <f t="shared" si="8"/>
        <v>1091.351911</v>
      </c>
      <c r="P13" s="39">
        <f t="shared" si="8"/>
        <v>1091.351911</v>
      </c>
      <c r="Q13" s="39">
        <f t="shared" si="8"/>
        <v>1091.351911</v>
      </c>
      <c r="R13" s="39">
        <f t="shared" si="8"/>
        <v>1276.881736</v>
      </c>
      <c r="S13" s="39">
        <f t="shared" si="8"/>
        <v>1276.881736</v>
      </c>
      <c r="T13" s="39">
        <f t="shared" si="8"/>
        <v>1276.881736</v>
      </c>
      <c r="U13" s="39">
        <f t="shared" si="8"/>
        <v>1493.951631</v>
      </c>
      <c r="V13" s="39">
        <f t="shared" si="8"/>
        <v>1493.951631</v>
      </c>
      <c r="W13" s="39">
        <f t="shared" si="8"/>
        <v>1493.951631</v>
      </c>
      <c r="X13" s="39">
        <f t="shared" si="8"/>
        <v>1747.923408</v>
      </c>
      <c r="Y13" s="39">
        <f t="shared" si="8"/>
        <v>1747.923408</v>
      </c>
      <c r="Z13" s="39">
        <f t="shared" si="8"/>
        <v>1747.923408</v>
      </c>
    </row>
    <row r="14" customHeight="1" ht="15.75">
      <c r="A14" s="17" t="s">
        <v>24</v>
      </c>
      <c r="B14" s="40">
        <v>100000.0</v>
      </c>
      <c r="C14" s="41">
        <f ref="C14:Z14" t="shared" si="9">iferror(C7*C9)</f>
        <v>104000</v>
      </c>
      <c r="D14" s="41">
        <f t="shared" si="9"/>
        <v>104000</v>
      </c>
      <c r="E14" s="41">
        <f t="shared" si="9"/>
        <v>104000</v>
      </c>
      <c r="F14" s="41">
        <f t="shared" si="9"/>
        <v>121680</v>
      </c>
      <c r="G14" s="41">
        <f t="shared" si="9"/>
        <v>121680</v>
      </c>
      <c r="H14" s="41">
        <f t="shared" si="9"/>
        <v>121680</v>
      </c>
      <c r="I14" s="41">
        <f t="shared" si="9"/>
        <v>142365.6</v>
      </c>
      <c r="J14" s="41">
        <f t="shared" si="9"/>
        <v>142365.6</v>
      </c>
      <c r="K14" s="41">
        <f t="shared" si="9"/>
        <v>142365.6</v>
      </c>
      <c r="L14" s="41">
        <f t="shared" si="9"/>
        <v>166567.752</v>
      </c>
      <c r="M14" s="41">
        <f t="shared" si="9"/>
        <v>166567.752</v>
      </c>
      <c r="N14" s="41">
        <f t="shared" si="9"/>
        <v>166567.752</v>
      </c>
      <c r="O14" s="41">
        <f t="shared" si="9"/>
        <v>194884.2698</v>
      </c>
      <c r="P14" s="41">
        <f t="shared" si="9"/>
        <v>194884.2698</v>
      </c>
      <c r="Q14" s="41">
        <f t="shared" si="9"/>
        <v>194884.2698</v>
      </c>
      <c r="R14" s="41">
        <f t="shared" si="9"/>
        <v>228014.5957</v>
      </c>
      <c r="S14" s="41">
        <f t="shared" si="9"/>
        <v>228014.5957</v>
      </c>
      <c r="T14" s="41">
        <f t="shared" si="9"/>
        <v>228014.5957</v>
      </c>
      <c r="U14" s="41">
        <f t="shared" si="9"/>
        <v>266777.077</v>
      </c>
      <c r="V14" s="41">
        <f t="shared" si="9"/>
        <v>266777.077</v>
      </c>
      <c r="W14" s="41">
        <f t="shared" si="9"/>
        <v>266777.077</v>
      </c>
      <c r="X14" s="41">
        <f t="shared" si="9"/>
        <v>312129.1801</v>
      </c>
      <c r="Y14" s="41">
        <f t="shared" si="9"/>
        <v>312129.1801</v>
      </c>
      <c r="Z14" s="41">
        <f t="shared" si="9"/>
        <v>312129.1801</v>
      </c>
    </row>
    <row r="15" customHeight="1" ht="15.75">
      <c r="A15" s="42" t="s">
        <v>25</v>
      </c>
      <c r="B15" s="43">
        <v>0.3</v>
      </c>
      <c r="C15" s="44">
        <f ref="C15:Z15" t="shared" si="10">iferror(C14+(B14*$B$15))</f>
        <v>134000</v>
      </c>
      <c r="D15" s="44">
        <f t="shared" si="10"/>
        <v>135200</v>
      </c>
      <c r="E15" s="44">
        <f t="shared" si="10"/>
        <v>135200</v>
      </c>
      <c r="F15" s="44">
        <f t="shared" si="10"/>
        <v>152880</v>
      </c>
      <c r="G15" s="44">
        <f t="shared" si="10"/>
        <v>158184</v>
      </c>
      <c r="H15" s="44">
        <f t="shared" si="10"/>
        <v>158184</v>
      </c>
      <c r="I15" s="44">
        <f t="shared" si="10"/>
        <v>178869.6</v>
      </c>
      <c r="J15" s="44">
        <f t="shared" si="10"/>
        <v>185075.28</v>
      </c>
      <c r="K15" s="44">
        <f t="shared" si="10"/>
        <v>185075.28</v>
      </c>
      <c r="L15" s="44">
        <f t="shared" si="10"/>
        <v>209277.432</v>
      </c>
      <c r="M15" s="44">
        <f t="shared" si="10"/>
        <v>216538.0776</v>
      </c>
      <c r="N15" s="44">
        <f t="shared" si="10"/>
        <v>216538.0776</v>
      </c>
      <c r="O15" s="44">
        <f t="shared" si="10"/>
        <v>244854.5954</v>
      </c>
      <c r="P15" s="44">
        <f t="shared" si="10"/>
        <v>253349.5508</v>
      </c>
      <c r="Q15" s="44">
        <f t="shared" si="10"/>
        <v>253349.5508</v>
      </c>
      <c r="R15" s="44">
        <f t="shared" si="10"/>
        <v>286479.8767</v>
      </c>
      <c r="S15" s="44">
        <f t="shared" si="10"/>
        <v>296418.9744</v>
      </c>
      <c r="T15" s="44">
        <f t="shared" si="10"/>
        <v>296418.9744</v>
      </c>
      <c r="U15" s="44">
        <f t="shared" si="10"/>
        <v>335181.4557</v>
      </c>
      <c r="V15" s="44">
        <f t="shared" si="10"/>
        <v>346810.2001</v>
      </c>
      <c r="W15" s="44">
        <f t="shared" si="10"/>
        <v>346810.2001</v>
      </c>
      <c r="X15" s="44">
        <f t="shared" si="10"/>
        <v>392162.3032</v>
      </c>
      <c r="Y15" s="44">
        <f t="shared" si="10"/>
        <v>405767.9341</v>
      </c>
      <c r="Z15" s="44">
        <f t="shared" si="10"/>
        <v>405767.9341</v>
      </c>
    </row>
    <row r="16" customHeight="1" ht="21.0">
      <c r="A16" s="45" t="s">
        <v>26</v>
      </c>
      <c r="B16" s="46">
        <f ref="B16:Z16" t="shared" si="11">iferror(B14/B12)</f>
        <v>333.3333333</v>
      </c>
      <c r="C16" s="47">
        <f t="shared" si="11"/>
        <v>333.3333333</v>
      </c>
      <c r="D16" s="47">
        <f t="shared" si="11"/>
        <v>333.3333333</v>
      </c>
      <c r="E16" s="47">
        <f t="shared" si="11"/>
        <v>333.3333333</v>
      </c>
      <c r="F16" s="47">
        <f t="shared" si="11"/>
        <v>333.3333333</v>
      </c>
      <c r="G16" s="47">
        <f t="shared" si="11"/>
        <v>333.3333333</v>
      </c>
      <c r="H16" s="47">
        <f t="shared" si="11"/>
        <v>333.3333333</v>
      </c>
      <c r="I16" s="47">
        <f t="shared" si="11"/>
        <v>333.3333333</v>
      </c>
      <c r="J16" s="47">
        <f t="shared" si="11"/>
        <v>333.3333333</v>
      </c>
      <c r="K16" s="47">
        <f t="shared" si="11"/>
        <v>333.3333333</v>
      </c>
      <c r="L16" s="47">
        <f t="shared" si="11"/>
        <v>333.3333333</v>
      </c>
      <c r="M16" s="47">
        <f t="shared" si="11"/>
        <v>333.3333333</v>
      </c>
      <c r="N16" s="47">
        <f t="shared" si="11"/>
        <v>333.3333333</v>
      </c>
      <c r="O16" s="47">
        <f t="shared" si="11"/>
        <v>333.3333333</v>
      </c>
      <c r="P16" s="47">
        <f t="shared" si="11"/>
        <v>333.3333333</v>
      </c>
      <c r="Q16" s="47">
        <f t="shared" si="11"/>
        <v>333.3333333</v>
      </c>
      <c r="R16" s="47">
        <f t="shared" si="11"/>
        <v>333.3333333</v>
      </c>
      <c r="S16" s="47">
        <f t="shared" si="11"/>
        <v>333.3333333</v>
      </c>
      <c r="T16" s="47">
        <f t="shared" si="11"/>
        <v>333.3333333</v>
      </c>
      <c r="U16" s="47">
        <f t="shared" si="11"/>
        <v>333.3333333</v>
      </c>
      <c r="V16" s="47">
        <f t="shared" si="11"/>
        <v>333.3333333</v>
      </c>
      <c r="W16" s="47">
        <f t="shared" si="11"/>
        <v>333.3333333</v>
      </c>
      <c r="X16" s="47">
        <f t="shared" si="11"/>
        <v>333.3333333</v>
      </c>
      <c r="Y16" s="47">
        <f t="shared" si="11"/>
        <v>333.3333333</v>
      </c>
      <c r="Z16" s="47">
        <f t="shared" si="11"/>
        <v>333.3333333</v>
      </c>
    </row>
    <row r="17" customHeight="1" ht="23.25">
      <c r="A17" s="33" t="s">
        <v>27</v>
      </c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50"/>
    </row>
    <row r="18" customHeight="1" ht="15.75">
      <c r="A18" s="51" t="s">
        <v>28</v>
      </c>
      <c r="B18" s="52">
        <v>7000.0</v>
      </c>
      <c r="C18" s="53">
        <f ref="C18:Z18" t="shared" si="12">(B18/B12)*C12</f>
        <v>7280</v>
      </c>
      <c r="D18" s="53">
        <f t="shared" si="12"/>
        <v>7280</v>
      </c>
      <c r="E18" s="53">
        <f t="shared" si="12"/>
        <v>7280</v>
      </c>
      <c r="F18" s="53">
        <f t="shared" si="12"/>
        <v>8517.6</v>
      </c>
      <c r="G18" s="53">
        <f t="shared" si="12"/>
        <v>8517.6</v>
      </c>
      <c r="H18" s="53">
        <f t="shared" si="12"/>
        <v>8517.6</v>
      </c>
      <c r="I18" s="53">
        <f t="shared" si="12"/>
        <v>9965.592</v>
      </c>
      <c r="J18" s="53">
        <f t="shared" si="12"/>
        <v>9965.592</v>
      </c>
      <c r="K18" s="53">
        <f t="shared" si="12"/>
        <v>9965.592</v>
      </c>
      <c r="L18" s="53">
        <f t="shared" si="12"/>
        <v>11659.74264</v>
      </c>
      <c r="M18" s="53">
        <f t="shared" si="12"/>
        <v>11659.74264</v>
      </c>
      <c r="N18" s="53">
        <f t="shared" si="12"/>
        <v>11659.74264</v>
      </c>
      <c r="O18" s="53">
        <f t="shared" si="12"/>
        <v>13641.89889</v>
      </c>
      <c r="P18" s="53">
        <f t="shared" si="12"/>
        <v>13641.89889</v>
      </c>
      <c r="Q18" s="53">
        <f t="shared" si="12"/>
        <v>13641.89889</v>
      </c>
      <c r="R18" s="53">
        <f t="shared" si="12"/>
        <v>15961.0217</v>
      </c>
      <c r="S18" s="53">
        <f t="shared" si="12"/>
        <v>15961.0217</v>
      </c>
      <c r="T18" s="53">
        <f t="shared" si="12"/>
        <v>15961.0217</v>
      </c>
      <c r="U18" s="53">
        <f t="shared" si="12"/>
        <v>18674.39539</v>
      </c>
      <c r="V18" s="53">
        <f t="shared" si="12"/>
        <v>18674.39539</v>
      </c>
      <c r="W18" s="53">
        <f t="shared" si="12"/>
        <v>18674.39539</v>
      </c>
      <c r="X18" s="53">
        <f t="shared" si="12"/>
        <v>21849.0426</v>
      </c>
      <c r="Y18" s="53">
        <f t="shared" si="12"/>
        <v>21849.0426</v>
      </c>
      <c r="Z18" s="53">
        <f t="shared" si="12"/>
        <v>21849.0426</v>
      </c>
    </row>
    <row r="19" customHeight="1" ht="15.75">
      <c r="A19" s="54" t="s">
        <v>29</v>
      </c>
      <c r="B19" s="55">
        <v>1000.0</v>
      </c>
      <c r="C19" s="56">
        <f ref="C19:C22" t="shared" si="14">$C$15*(B19/$B$14)</f>
        <v>1340</v>
      </c>
      <c r="D19" s="56">
        <f ref="D19:Z19" t="shared" si="13">D15*(C19/C15)</f>
        <v>1352</v>
      </c>
      <c r="E19" s="56">
        <f t="shared" si="13"/>
        <v>1352</v>
      </c>
      <c r="F19" s="56">
        <f t="shared" si="13"/>
        <v>1528.8</v>
      </c>
      <c r="G19" s="56">
        <f t="shared" si="13"/>
        <v>1581.84</v>
      </c>
      <c r="H19" s="56">
        <f t="shared" si="13"/>
        <v>1581.84</v>
      </c>
      <c r="I19" s="56">
        <f t="shared" si="13"/>
        <v>1788.696</v>
      </c>
      <c r="J19" s="56">
        <f t="shared" si="13"/>
        <v>1850.7528</v>
      </c>
      <c r="K19" s="56">
        <f t="shared" si="13"/>
        <v>1850.7528</v>
      </c>
      <c r="L19" s="56">
        <f t="shared" si="13"/>
        <v>2092.77432</v>
      </c>
      <c r="M19" s="56">
        <f t="shared" si="13"/>
        <v>2165.380776</v>
      </c>
      <c r="N19" s="56">
        <f t="shared" si="13"/>
        <v>2165.380776</v>
      </c>
      <c r="O19" s="56">
        <f t="shared" si="13"/>
        <v>2448.545954</v>
      </c>
      <c r="P19" s="56">
        <f t="shared" si="13"/>
        <v>2533.495508</v>
      </c>
      <c r="Q19" s="56">
        <f t="shared" si="13"/>
        <v>2533.495508</v>
      </c>
      <c r="R19" s="56">
        <f t="shared" si="13"/>
        <v>2864.798767</v>
      </c>
      <c r="S19" s="56">
        <f t="shared" si="13"/>
        <v>2964.189744</v>
      </c>
      <c r="T19" s="56">
        <f t="shared" si="13"/>
        <v>2964.189744</v>
      </c>
      <c r="U19" s="56">
        <f t="shared" si="13"/>
        <v>3351.814557</v>
      </c>
      <c r="V19" s="56">
        <f t="shared" si="13"/>
        <v>3468.102001</v>
      </c>
      <c r="W19" s="56">
        <f t="shared" si="13"/>
        <v>3468.102001</v>
      </c>
      <c r="X19" s="56">
        <f t="shared" si="13"/>
        <v>3921.623032</v>
      </c>
      <c r="Y19" s="56">
        <f t="shared" si="13"/>
        <v>4057.679341</v>
      </c>
      <c r="Z19" s="56">
        <f t="shared" si="13"/>
        <v>4057.679341</v>
      </c>
    </row>
    <row r="20" customHeight="1" ht="15.75">
      <c r="A20" s="54" t="s">
        <v>30</v>
      </c>
      <c r="B20" s="55">
        <v>20000.0</v>
      </c>
      <c r="C20" s="56">
        <f t="shared" si="14"/>
        <v>26800</v>
      </c>
      <c r="D20" s="56">
        <f ref="D20:Z20" t="shared" si="15">(C20/C15)*D15</f>
        <v>27040</v>
      </c>
      <c r="E20" s="56">
        <f t="shared" si="15"/>
        <v>27040</v>
      </c>
      <c r="F20" s="56">
        <f t="shared" si="15"/>
        <v>30576</v>
      </c>
      <c r="G20" s="56">
        <f t="shared" si="15"/>
        <v>31636.8</v>
      </c>
      <c r="H20" s="56">
        <f t="shared" si="15"/>
        <v>31636.8</v>
      </c>
      <c r="I20" s="56">
        <f t="shared" si="15"/>
        <v>35773.92</v>
      </c>
      <c r="J20" s="56">
        <f t="shared" si="15"/>
        <v>37015.056</v>
      </c>
      <c r="K20" s="56">
        <f t="shared" si="15"/>
        <v>37015.056</v>
      </c>
      <c r="L20" s="56">
        <f t="shared" si="15"/>
        <v>41855.4864</v>
      </c>
      <c r="M20" s="56">
        <f t="shared" si="15"/>
        <v>43307.61552</v>
      </c>
      <c r="N20" s="56">
        <f t="shared" si="15"/>
        <v>43307.61552</v>
      </c>
      <c r="O20" s="56">
        <f t="shared" si="15"/>
        <v>48970.91909</v>
      </c>
      <c r="P20" s="56">
        <f t="shared" si="15"/>
        <v>50669.91016</v>
      </c>
      <c r="Q20" s="56">
        <f t="shared" si="15"/>
        <v>50669.91016</v>
      </c>
      <c r="R20" s="56">
        <f t="shared" si="15"/>
        <v>57295.97533</v>
      </c>
      <c r="S20" s="56">
        <f t="shared" si="15"/>
        <v>59283.79489</v>
      </c>
      <c r="T20" s="56">
        <f t="shared" si="15"/>
        <v>59283.79489</v>
      </c>
      <c r="U20" s="56">
        <f t="shared" si="15"/>
        <v>67036.29114</v>
      </c>
      <c r="V20" s="56">
        <f t="shared" si="15"/>
        <v>69362.04002</v>
      </c>
      <c r="W20" s="56">
        <f t="shared" si="15"/>
        <v>69362.04002</v>
      </c>
      <c r="X20" s="56">
        <f t="shared" si="15"/>
        <v>78432.46063</v>
      </c>
      <c r="Y20" s="56">
        <f t="shared" si="15"/>
        <v>81153.58682</v>
      </c>
      <c r="Z20" s="56">
        <f t="shared" si="15"/>
        <v>81153.58682</v>
      </c>
    </row>
    <row r="21" customHeight="1" ht="15.75">
      <c r="A21" s="54" t="s">
        <v>31</v>
      </c>
      <c r="B21" s="55">
        <v>1500.0</v>
      </c>
      <c r="C21" s="56">
        <f t="shared" si="14"/>
        <v>2010</v>
      </c>
      <c r="D21" s="56">
        <f ref="D21:Z21" t="shared" si="16">(C21/C15)*D15</f>
        <v>2028</v>
      </c>
      <c r="E21" s="56">
        <f t="shared" si="16"/>
        <v>2028</v>
      </c>
      <c r="F21" s="56">
        <f t="shared" si="16"/>
        <v>2293.2</v>
      </c>
      <c r="G21" s="56">
        <f t="shared" si="16"/>
        <v>2372.76</v>
      </c>
      <c r="H21" s="56">
        <f t="shared" si="16"/>
        <v>2372.76</v>
      </c>
      <c r="I21" s="56">
        <f t="shared" si="16"/>
        <v>2683.044</v>
      </c>
      <c r="J21" s="56">
        <f t="shared" si="16"/>
        <v>2776.1292</v>
      </c>
      <c r="K21" s="56">
        <f t="shared" si="16"/>
        <v>2776.1292</v>
      </c>
      <c r="L21" s="56">
        <f t="shared" si="16"/>
        <v>3139.16148</v>
      </c>
      <c r="M21" s="56">
        <f t="shared" si="16"/>
        <v>3248.071164</v>
      </c>
      <c r="N21" s="56">
        <f t="shared" si="16"/>
        <v>3248.071164</v>
      </c>
      <c r="O21" s="56">
        <f t="shared" si="16"/>
        <v>3672.818932</v>
      </c>
      <c r="P21" s="56">
        <f t="shared" si="16"/>
        <v>3800.243262</v>
      </c>
      <c r="Q21" s="56">
        <f t="shared" si="16"/>
        <v>3800.243262</v>
      </c>
      <c r="R21" s="56">
        <f t="shared" si="16"/>
        <v>4297.19815</v>
      </c>
      <c r="S21" s="56">
        <f t="shared" si="16"/>
        <v>4446.284616</v>
      </c>
      <c r="T21" s="56">
        <f t="shared" si="16"/>
        <v>4446.284616</v>
      </c>
      <c r="U21" s="56">
        <f t="shared" si="16"/>
        <v>5027.721835</v>
      </c>
      <c r="V21" s="56">
        <f t="shared" si="16"/>
        <v>5202.153001</v>
      </c>
      <c r="W21" s="56">
        <f t="shared" si="16"/>
        <v>5202.153001</v>
      </c>
      <c r="X21" s="56">
        <f t="shared" si="16"/>
        <v>5882.434547</v>
      </c>
      <c r="Y21" s="56">
        <f t="shared" si="16"/>
        <v>6086.519011</v>
      </c>
      <c r="Z21" s="56">
        <f t="shared" si="16"/>
        <v>6086.519011</v>
      </c>
    </row>
    <row r="22" customHeight="1" ht="15.75">
      <c r="A22" s="57" t="s">
        <v>32</v>
      </c>
      <c r="B22" s="58">
        <v>10000.0</v>
      </c>
      <c r="C22" s="59">
        <f t="shared" si="14"/>
        <v>13400</v>
      </c>
      <c r="D22" s="59">
        <f ref="D22:Z22" t="shared" si="17">(C22/C15)*D15</f>
        <v>13520</v>
      </c>
      <c r="E22" s="59">
        <f t="shared" si="17"/>
        <v>13520</v>
      </c>
      <c r="F22" s="59">
        <f t="shared" si="17"/>
        <v>15288</v>
      </c>
      <c r="G22" s="59">
        <f t="shared" si="17"/>
        <v>15818.4</v>
      </c>
      <c r="H22" s="59">
        <f t="shared" si="17"/>
        <v>15818.4</v>
      </c>
      <c r="I22" s="59">
        <f t="shared" si="17"/>
        <v>17886.96</v>
      </c>
      <c r="J22" s="59">
        <f t="shared" si="17"/>
        <v>18507.528</v>
      </c>
      <c r="K22" s="59">
        <f t="shared" si="17"/>
        <v>18507.528</v>
      </c>
      <c r="L22" s="59">
        <f t="shared" si="17"/>
        <v>20927.7432</v>
      </c>
      <c r="M22" s="59">
        <f t="shared" si="17"/>
        <v>21653.80776</v>
      </c>
      <c r="N22" s="59">
        <f t="shared" si="17"/>
        <v>21653.80776</v>
      </c>
      <c r="O22" s="59">
        <f t="shared" si="17"/>
        <v>24485.45954</v>
      </c>
      <c r="P22" s="59">
        <f t="shared" si="17"/>
        <v>25334.95508</v>
      </c>
      <c r="Q22" s="59">
        <f t="shared" si="17"/>
        <v>25334.95508</v>
      </c>
      <c r="R22" s="59">
        <f t="shared" si="17"/>
        <v>28647.98767</v>
      </c>
      <c r="S22" s="59">
        <f t="shared" si="17"/>
        <v>29641.89744</v>
      </c>
      <c r="T22" s="59">
        <f t="shared" si="17"/>
        <v>29641.89744</v>
      </c>
      <c r="U22" s="59">
        <f t="shared" si="17"/>
        <v>33518.14557</v>
      </c>
      <c r="V22" s="59">
        <f t="shared" si="17"/>
        <v>34681.02001</v>
      </c>
      <c r="W22" s="59">
        <f t="shared" si="17"/>
        <v>34681.02001</v>
      </c>
      <c r="X22" s="59">
        <f t="shared" si="17"/>
        <v>39216.23032</v>
      </c>
      <c r="Y22" s="59">
        <f t="shared" si="17"/>
        <v>40576.79341</v>
      </c>
      <c r="Z22" s="59">
        <f t="shared" si="17"/>
        <v>40576.79341</v>
      </c>
    </row>
    <row r="23" customHeight="1" ht="21.0">
      <c r="A23" s="60" t="s">
        <v>33</v>
      </c>
      <c r="B23" s="61">
        <f>SUM(B18:B22)</f>
        <v>39500</v>
      </c>
      <c r="C23" s="62">
        <v>50830.0</v>
      </c>
      <c r="D23" s="62">
        <v>51220.0</v>
      </c>
      <c r="E23" s="62">
        <v>51220.0</v>
      </c>
      <c r="F23" s="62">
        <v>58203.6</v>
      </c>
      <c r="G23" s="62">
        <v>59927.4</v>
      </c>
      <c r="H23" s="62">
        <v>59927.4</v>
      </c>
      <c r="I23" s="62">
        <v>68098.212</v>
      </c>
      <c r="J23" s="62">
        <v>70115.058</v>
      </c>
      <c r="K23" s="62">
        <v>70115.058</v>
      </c>
      <c r="L23" s="62">
        <v>79674.90804</v>
      </c>
      <c r="M23" s="62">
        <v>82034.61786</v>
      </c>
      <c r="N23" s="62">
        <v>82034.61786</v>
      </c>
      <c r="O23" s="62">
        <v>93219.64241</v>
      </c>
      <c r="P23" s="62">
        <v>95980.5029</v>
      </c>
      <c r="Q23" s="62">
        <v>95980.5029</v>
      </c>
      <c r="R23" s="62">
        <v>109066.9816</v>
      </c>
      <c r="S23" s="62">
        <v>112297.1884</v>
      </c>
      <c r="T23" s="62">
        <v>112297.1884</v>
      </c>
      <c r="U23" s="62">
        <v>127608.3685</v>
      </c>
      <c r="V23" s="62">
        <v>131387.7104</v>
      </c>
      <c r="W23" s="62">
        <v>131387.7104</v>
      </c>
      <c r="X23" s="62">
        <v>149301.7911</v>
      </c>
      <c r="Y23" s="62">
        <v>153723.6212</v>
      </c>
      <c r="Z23" s="63">
        <v>153723.6212</v>
      </c>
    </row>
    <row r="24" customHeight="1" ht="21.0">
      <c r="A24" s="64" t="s">
        <v>34</v>
      </c>
      <c r="B24" s="65">
        <f>B14-B23</f>
        <v>60500</v>
      </c>
      <c r="C24" s="66">
        <f ref="C24:Z24" t="shared" si="18">C15-C23</f>
        <v>83170</v>
      </c>
      <c r="D24" s="66">
        <f t="shared" si="18"/>
        <v>83980</v>
      </c>
      <c r="E24" s="66">
        <f t="shared" si="18"/>
        <v>83980</v>
      </c>
      <c r="F24" s="66">
        <f t="shared" si="18"/>
        <v>94676.4</v>
      </c>
      <c r="G24" s="66">
        <f t="shared" si="18"/>
        <v>98256.6</v>
      </c>
      <c r="H24" s="66">
        <f t="shared" si="18"/>
        <v>98256.6</v>
      </c>
      <c r="I24" s="66">
        <f t="shared" si="18"/>
        <v>110771.388</v>
      </c>
      <c r="J24" s="66">
        <f t="shared" si="18"/>
        <v>114960.222</v>
      </c>
      <c r="K24" s="66">
        <f t="shared" si="18"/>
        <v>114960.222</v>
      </c>
      <c r="L24" s="66">
        <f t="shared" si="18"/>
        <v>129602.524</v>
      </c>
      <c r="M24" s="66">
        <f t="shared" si="18"/>
        <v>134503.4597</v>
      </c>
      <c r="N24" s="66">
        <f t="shared" si="18"/>
        <v>134503.4597</v>
      </c>
      <c r="O24" s="66">
        <f t="shared" si="18"/>
        <v>151634.953</v>
      </c>
      <c r="P24" s="66">
        <f t="shared" si="18"/>
        <v>157369.0479</v>
      </c>
      <c r="Q24" s="66">
        <f t="shared" si="18"/>
        <v>157369.0479</v>
      </c>
      <c r="R24" s="66">
        <f t="shared" si="18"/>
        <v>177412.8951</v>
      </c>
      <c r="S24" s="66">
        <f t="shared" si="18"/>
        <v>184121.786</v>
      </c>
      <c r="T24" s="66">
        <f t="shared" si="18"/>
        <v>184121.786</v>
      </c>
      <c r="U24" s="66">
        <f t="shared" si="18"/>
        <v>207573.0872</v>
      </c>
      <c r="V24" s="66">
        <f t="shared" si="18"/>
        <v>215422.4897</v>
      </c>
      <c r="W24" s="66">
        <f t="shared" si="18"/>
        <v>215422.4897</v>
      </c>
      <c r="X24" s="66">
        <f t="shared" si="18"/>
        <v>242860.5121</v>
      </c>
      <c r="Y24" s="66">
        <f t="shared" si="18"/>
        <v>252044.3129</v>
      </c>
      <c r="Z24" s="67">
        <f t="shared" si="18"/>
        <v>252044.3129</v>
      </c>
    </row>
    <row r="25" customHeight="1" ht="21.0">
      <c r="A25" s="60" t="s">
        <v>35</v>
      </c>
      <c r="B25" s="68">
        <f>iferror(B24/B14)</f>
        <v>0.605</v>
      </c>
      <c r="C25" s="68">
        <f ref="C25:Z25" t="shared" si="19">C24/C15</f>
        <v>0.6206716418</v>
      </c>
      <c r="D25" s="68">
        <f t="shared" si="19"/>
        <v>0.6211538462</v>
      </c>
      <c r="E25" s="68">
        <f t="shared" si="19"/>
        <v>0.6211538462</v>
      </c>
      <c r="F25" s="68">
        <f t="shared" si="19"/>
        <v>0.6192857143</v>
      </c>
      <c r="G25" s="68">
        <f t="shared" si="19"/>
        <v>0.6211538462</v>
      </c>
      <c r="H25" s="68">
        <f t="shared" si="19"/>
        <v>0.6211538462</v>
      </c>
      <c r="I25" s="68">
        <f t="shared" si="19"/>
        <v>0.6192857143</v>
      </c>
      <c r="J25" s="68">
        <f t="shared" si="19"/>
        <v>0.6211538462</v>
      </c>
      <c r="K25" s="68">
        <f t="shared" si="19"/>
        <v>0.6211538462</v>
      </c>
      <c r="L25" s="68">
        <f t="shared" si="19"/>
        <v>0.6192857143</v>
      </c>
      <c r="M25" s="68">
        <f t="shared" si="19"/>
        <v>0.6211538462</v>
      </c>
      <c r="N25" s="68">
        <f t="shared" si="19"/>
        <v>0.6211538462</v>
      </c>
      <c r="O25" s="68">
        <f t="shared" si="19"/>
        <v>0.6192857143</v>
      </c>
      <c r="P25" s="68">
        <f t="shared" si="19"/>
        <v>0.6211538461</v>
      </c>
      <c r="Q25" s="68">
        <f t="shared" si="19"/>
        <v>0.6211538461</v>
      </c>
      <c r="R25" s="68">
        <f t="shared" si="19"/>
        <v>0.6192857143</v>
      </c>
      <c r="S25" s="68">
        <f t="shared" si="19"/>
        <v>0.6211538461</v>
      </c>
      <c r="T25" s="68">
        <f t="shared" si="19"/>
        <v>0.6211538461</v>
      </c>
      <c r="U25" s="68">
        <f t="shared" si="19"/>
        <v>0.6192857143</v>
      </c>
      <c r="V25" s="68">
        <f t="shared" si="19"/>
        <v>0.6211538462</v>
      </c>
      <c r="W25" s="68">
        <f t="shared" si="19"/>
        <v>0.6211538462</v>
      </c>
      <c r="X25" s="68">
        <f t="shared" si="19"/>
        <v>0.6192857144</v>
      </c>
      <c r="Y25" s="68">
        <f t="shared" si="19"/>
        <v>0.6211538461</v>
      </c>
      <c r="Z25" s="68">
        <f t="shared" si="19"/>
        <v>0.6211538461</v>
      </c>
    </row>
    <row r="26" customHeight="1" ht="23.25">
      <c r="A26" s="33" t="s">
        <v>36</v>
      </c>
      <c r="B26" s="69">
        <f ref="B26:Z26" t="shared" si="20">SUM(B27:B33)</f>
        <v>67500</v>
      </c>
      <c r="C26" s="36">
        <f t="shared" si="20"/>
        <v>67500</v>
      </c>
      <c r="D26" s="36">
        <f t="shared" si="20"/>
        <v>67500</v>
      </c>
      <c r="E26" s="36">
        <f t="shared" si="20"/>
        <v>67500</v>
      </c>
      <c r="F26" s="36">
        <f t="shared" si="20"/>
        <v>67500</v>
      </c>
      <c r="G26" s="36">
        <f t="shared" si="20"/>
        <v>67500</v>
      </c>
      <c r="H26" s="36">
        <f t="shared" si="20"/>
        <v>67500</v>
      </c>
      <c r="I26" s="36">
        <f t="shared" si="20"/>
        <v>67500</v>
      </c>
      <c r="J26" s="36">
        <f t="shared" si="20"/>
        <v>67500</v>
      </c>
      <c r="K26" s="36">
        <f t="shared" si="20"/>
        <v>67500</v>
      </c>
      <c r="L26" s="36">
        <f t="shared" si="20"/>
        <v>67500</v>
      </c>
      <c r="M26" s="36">
        <f t="shared" si="20"/>
        <v>67500</v>
      </c>
      <c r="N26" s="36">
        <f t="shared" si="20"/>
        <v>67500</v>
      </c>
      <c r="O26" s="36">
        <f t="shared" si="20"/>
        <v>67500</v>
      </c>
      <c r="P26" s="36">
        <f t="shared" si="20"/>
        <v>67500</v>
      </c>
      <c r="Q26" s="36">
        <f t="shared" si="20"/>
        <v>67500</v>
      </c>
      <c r="R26" s="36">
        <f t="shared" si="20"/>
        <v>67500</v>
      </c>
      <c r="S26" s="36">
        <f t="shared" si="20"/>
        <v>67500</v>
      </c>
      <c r="T26" s="36">
        <f t="shared" si="20"/>
        <v>67500</v>
      </c>
      <c r="U26" s="36">
        <f t="shared" si="20"/>
        <v>67500</v>
      </c>
      <c r="V26" s="36">
        <f t="shared" si="20"/>
        <v>67500</v>
      </c>
      <c r="W26" s="36">
        <f t="shared" si="20"/>
        <v>67500</v>
      </c>
      <c r="X26" s="36">
        <f t="shared" si="20"/>
        <v>67500</v>
      </c>
      <c r="Y26" s="36">
        <f t="shared" si="20"/>
        <v>67500</v>
      </c>
      <c r="Z26" s="70">
        <f t="shared" si="20"/>
        <v>67500</v>
      </c>
    </row>
    <row r="27" customHeight="1" ht="15.75">
      <c r="A27" s="71" t="s">
        <v>37</v>
      </c>
      <c r="B27" s="52">
        <v>30000.0</v>
      </c>
      <c r="C27" s="72">
        <f ref="C27:E27" t="shared" si="21">B27</f>
        <v>30000</v>
      </c>
      <c r="D27" s="72">
        <f t="shared" si="21"/>
        <v>30000</v>
      </c>
      <c r="E27" s="72">
        <f t="shared" si="21"/>
        <v>30000</v>
      </c>
      <c r="F27" s="52">
        <v>30000.0</v>
      </c>
      <c r="G27" s="72">
        <f ref="G27:I27" t="shared" si="22">F27</f>
        <v>30000</v>
      </c>
      <c r="H27" s="72">
        <f t="shared" si="22"/>
        <v>30000</v>
      </c>
      <c r="I27" s="72">
        <f t="shared" si="22"/>
        <v>30000</v>
      </c>
      <c r="J27" s="52">
        <v>30000.0</v>
      </c>
      <c r="K27" s="72">
        <f ref="K27:K33" t="shared" si="28">J27</f>
        <v>30000</v>
      </c>
      <c r="L27" s="72">
        <f ref="L27:L33" t="shared" si="29">J27</f>
        <v>30000</v>
      </c>
      <c r="M27" s="72">
        <f ref="M27:M33" t="shared" si="30">J27</f>
        <v>30000</v>
      </c>
      <c r="N27" s="52">
        <v>30000.0</v>
      </c>
      <c r="O27" s="72">
        <f ref="O27:Q27" t="shared" si="23">N27</f>
        <v>30000</v>
      </c>
      <c r="P27" s="72">
        <f t="shared" si="23"/>
        <v>30000</v>
      </c>
      <c r="Q27" s="72">
        <f t="shared" si="23"/>
        <v>30000</v>
      </c>
      <c r="R27" s="52">
        <v>30000.0</v>
      </c>
      <c r="S27" s="72">
        <f ref="S27:U27" t="shared" si="24">R27</f>
        <v>30000</v>
      </c>
      <c r="T27" s="72">
        <f t="shared" si="24"/>
        <v>30000</v>
      </c>
      <c r="U27" s="72">
        <f t="shared" si="24"/>
        <v>30000</v>
      </c>
      <c r="V27" s="52">
        <v>30000.0</v>
      </c>
      <c r="W27" s="72">
        <f ref="W27:Y27" t="shared" si="25">V27</f>
        <v>30000</v>
      </c>
      <c r="X27" s="72">
        <f t="shared" si="25"/>
        <v>30000</v>
      </c>
      <c r="Y27" s="72">
        <f t="shared" si="25"/>
        <v>30000</v>
      </c>
      <c r="Z27" s="52">
        <v>30000.0</v>
      </c>
    </row>
    <row r="28" customHeight="1" ht="15.75">
      <c r="A28" s="71" t="s">
        <v>38</v>
      </c>
      <c r="B28" s="55">
        <v>1000.0</v>
      </c>
      <c r="C28" s="72">
        <f ref="C28:E28" t="shared" si="26">B28</f>
        <v>1000</v>
      </c>
      <c r="D28" s="72">
        <f t="shared" si="26"/>
        <v>1000</v>
      </c>
      <c r="E28" s="72">
        <f t="shared" si="26"/>
        <v>1000</v>
      </c>
      <c r="F28" s="55">
        <v>1000.0</v>
      </c>
      <c r="G28" s="72">
        <f ref="G28:I28" t="shared" si="27">F28</f>
        <v>1000</v>
      </c>
      <c r="H28" s="72">
        <f t="shared" si="27"/>
        <v>1000</v>
      </c>
      <c r="I28" s="72">
        <f t="shared" si="27"/>
        <v>1000</v>
      </c>
      <c r="J28" s="55">
        <v>1000.0</v>
      </c>
      <c r="K28" s="72">
        <f t="shared" si="28"/>
        <v>1000</v>
      </c>
      <c r="L28" s="72">
        <f t="shared" si="29"/>
        <v>1000</v>
      </c>
      <c r="M28" s="72">
        <f t="shared" si="30"/>
        <v>1000</v>
      </c>
      <c r="N28" s="55">
        <v>1000.0</v>
      </c>
      <c r="O28" s="72">
        <f ref="O28:Q28" t="shared" si="31">N28</f>
        <v>1000</v>
      </c>
      <c r="P28" s="72">
        <f t="shared" si="31"/>
        <v>1000</v>
      </c>
      <c r="Q28" s="72">
        <f t="shared" si="31"/>
        <v>1000</v>
      </c>
      <c r="R28" s="55">
        <v>1000.0</v>
      </c>
      <c r="S28" s="72">
        <f ref="S28:U28" t="shared" si="32">R28</f>
        <v>1000</v>
      </c>
      <c r="T28" s="72">
        <f t="shared" si="32"/>
        <v>1000</v>
      </c>
      <c r="U28" s="72">
        <f t="shared" si="32"/>
        <v>1000</v>
      </c>
      <c r="V28" s="55">
        <v>1000.0</v>
      </c>
      <c r="W28" s="72">
        <f ref="W28:Y28" t="shared" si="33">V28</f>
        <v>1000</v>
      </c>
      <c r="X28" s="72">
        <f t="shared" si="33"/>
        <v>1000</v>
      </c>
      <c r="Y28" s="72">
        <f t="shared" si="33"/>
        <v>1000</v>
      </c>
      <c r="Z28" s="55">
        <v>1000.0</v>
      </c>
    </row>
    <row r="29" customHeight="1" ht="15.75">
      <c r="A29" s="71" t="s">
        <v>39</v>
      </c>
      <c r="B29" s="55">
        <v>3000.0</v>
      </c>
      <c r="C29" s="72">
        <f ref="C29:E29" t="shared" si="34">B29</f>
        <v>3000</v>
      </c>
      <c r="D29" s="72">
        <f t="shared" si="34"/>
        <v>3000</v>
      </c>
      <c r="E29" s="72">
        <f t="shared" si="34"/>
        <v>3000</v>
      </c>
      <c r="F29" s="55">
        <v>3000.0</v>
      </c>
      <c r="G29" s="72">
        <f ref="G29:I29" t="shared" si="35">F29</f>
        <v>3000</v>
      </c>
      <c r="H29" s="72">
        <f t="shared" si="35"/>
        <v>3000</v>
      </c>
      <c r="I29" s="72">
        <f t="shared" si="35"/>
        <v>3000</v>
      </c>
      <c r="J29" s="55">
        <v>3000.0</v>
      </c>
      <c r="K29" s="72">
        <f t="shared" si="28"/>
        <v>3000</v>
      </c>
      <c r="L29" s="72">
        <f t="shared" si="29"/>
        <v>3000</v>
      </c>
      <c r="M29" s="72">
        <f t="shared" si="30"/>
        <v>3000</v>
      </c>
      <c r="N29" s="55">
        <v>3000.0</v>
      </c>
      <c r="O29" s="72">
        <f ref="O29:Q29" t="shared" si="36">N29</f>
        <v>3000</v>
      </c>
      <c r="P29" s="72">
        <f t="shared" si="36"/>
        <v>3000</v>
      </c>
      <c r="Q29" s="72">
        <f t="shared" si="36"/>
        <v>3000</v>
      </c>
      <c r="R29" s="55">
        <v>3000.0</v>
      </c>
      <c r="S29" s="72">
        <f ref="S29:U29" t="shared" si="37">R29</f>
        <v>3000</v>
      </c>
      <c r="T29" s="72">
        <f t="shared" si="37"/>
        <v>3000</v>
      </c>
      <c r="U29" s="72">
        <f t="shared" si="37"/>
        <v>3000</v>
      </c>
      <c r="V29" s="55">
        <v>3000.0</v>
      </c>
      <c r="W29" s="72">
        <f ref="W29:Y29" t="shared" si="38">V29</f>
        <v>3000</v>
      </c>
      <c r="X29" s="72">
        <f t="shared" si="38"/>
        <v>3000</v>
      </c>
      <c r="Y29" s="72">
        <f t="shared" si="38"/>
        <v>3000</v>
      </c>
      <c r="Z29" s="55">
        <v>3000.0</v>
      </c>
    </row>
    <row r="30" customHeight="1" ht="15.75">
      <c r="A30" s="71" t="s">
        <v>40</v>
      </c>
      <c r="B30" s="55">
        <v>5000.0</v>
      </c>
      <c r="C30" s="72">
        <f ref="C30:E30" t="shared" si="39">B30</f>
        <v>5000</v>
      </c>
      <c r="D30" s="72">
        <f t="shared" si="39"/>
        <v>5000</v>
      </c>
      <c r="E30" s="72">
        <f t="shared" si="39"/>
        <v>5000</v>
      </c>
      <c r="F30" s="55">
        <v>5000.0</v>
      </c>
      <c r="G30" s="72">
        <f ref="G30:I30" t="shared" si="40">F30</f>
        <v>5000</v>
      </c>
      <c r="H30" s="72">
        <f t="shared" si="40"/>
        <v>5000</v>
      </c>
      <c r="I30" s="72">
        <f t="shared" si="40"/>
        <v>5000</v>
      </c>
      <c r="J30" s="55">
        <v>5000.0</v>
      </c>
      <c r="K30" s="72">
        <f t="shared" si="28"/>
        <v>5000</v>
      </c>
      <c r="L30" s="72">
        <f t="shared" si="29"/>
        <v>5000</v>
      </c>
      <c r="M30" s="72">
        <f t="shared" si="30"/>
        <v>5000</v>
      </c>
      <c r="N30" s="55">
        <v>5000.0</v>
      </c>
      <c r="O30" s="72">
        <f ref="O30:Q30" t="shared" si="41">N30</f>
        <v>5000</v>
      </c>
      <c r="P30" s="72">
        <f t="shared" si="41"/>
        <v>5000</v>
      </c>
      <c r="Q30" s="72">
        <f t="shared" si="41"/>
        <v>5000</v>
      </c>
      <c r="R30" s="55">
        <v>5000.0</v>
      </c>
      <c r="S30" s="72">
        <f ref="S30:U30" t="shared" si="42">R30</f>
        <v>5000</v>
      </c>
      <c r="T30" s="72">
        <f t="shared" si="42"/>
        <v>5000</v>
      </c>
      <c r="U30" s="72">
        <f t="shared" si="42"/>
        <v>5000</v>
      </c>
      <c r="V30" s="55">
        <v>5000.0</v>
      </c>
      <c r="W30" s="72">
        <f ref="W30:Y30" t="shared" si="43">V30</f>
        <v>5000</v>
      </c>
      <c r="X30" s="72">
        <f t="shared" si="43"/>
        <v>5000</v>
      </c>
      <c r="Y30" s="72">
        <f t="shared" si="43"/>
        <v>5000</v>
      </c>
      <c r="Z30" s="55">
        <v>5000.0</v>
      </c>
    </row>
    <row r="31" customHeight="1" ht="15.75">
      <c r="A31" s="71" t="s">
        <v>41</v>
      </c>
      <c r="B31" s="55">
        <v>2000.0</v>
      </c>
      <c r="C31" s="72">
        <f ref="C31:E31" t="shared" si="44">B31</f>
        <v>2000</v>
      </c>
      <c r="D31" s="72">
        <f t="shared" si="44"/>
        <v>2000</v>
      </c>
      <c r="E31" s="72">
        <f t="shared" si="44"/>
        <v>2000</v>
      </c>
      <c r="F31" s="55">
        <v>2000.0</v>
      </c>
      <c r="G31" s="72">
        <f ref="G31:I31" t="shared" si="45">F31</f>
        <v>2000</v>
      </c>
      <c r="H31" s="72">
        <f t="shared" si="45"/>
        <v>2000</v>
      </c>
      <c r="I31" s="72">
        <f t="shared" si="45"/>
        <v>2000</v>
      </c>
      <c r="J31" s="55">
        <v>2000.0</v>
      </c>
      <c r="K31" s="72">
        <f t="shared" si="28"/>
        <v>2000</v>
      </c>
      <c r="L31" s="72">
        <f t="shared" si="29"/>
        <v>2000</v>
      </c>
      <c r="M31" s="72">
        <f t="shared" si="30"/>
        <v>2000</v>
      </c>
      <c r="N31" s="55">
        <v>2000.0</v>
      </c>
      <c r="O31" s="72">
        <f ref="O31:Q31" t="shared" si="46">N31</f>
        <v>2000</v>
      </c>
      <c r="P31" s="72">
        <f t="shared" si="46"/>
        <v>2000</v>
      </c>
      <c r="Q31" s="72">
        <f t="shared" si="46"/>
        <v>2000</v>
      </c>
      <c r="R31" s="55">
        <v>2000.0</v>
      </c>
      <c r="S31" s="72">
        <f ref="S31:U31" t="shared" si="47">R31</f>
        <v>2000</v>
      </c>
      <c r="T31" s="72">
        <f t="shared" si="47"/>
        <v>2000</v>
      </c>
      <c r="U31" s="72">
        <f t="shared" si="47"/>
        <v>2000</v>
      </c>
      <c r="V31" s="55">
        <v>2000.0</v>
      </c>
      <c r="W31" s="72">
        <f ref="W31:Y31" t="shared" si="48">V31</f>
        <v>2000</v>
      </c>
      <c r="X31" s="72">
        <f t="shared" si="48"/>
        <v>2000</v>
      </c>
      <c r="Y31" s="72">
        <f t="shared" si="48"/>
        <v>2000</v>
      </c>
      <c r="Z31" s="55">
        <v>2000.0</v>
      </c>
    </row>
    <row r="32" customHeight="1" ht="15.75">
      <c r="A32" s="71" t="s">
        <v>42</v>
      </c>
      <c r="B32" s="55">
        <v>1500.0</v>
      </c>
      <c r="C32" s="72">
        <f ref="C32:E32" t="shared" si="49">B32</f>
        <v>1500</v>
      </c>
      <c r="D32" s="72">
        <f t="shared" si="49"/>
        <v>1500</v>
      </c>
      <c r="E32" s="72">
        <f t="shared" si="49"/>
        <v>1500</v>
      </c>
      <c r="F32" s="55">
        <v>1500.0</v>
      </c>
      <c r="G32" s="72">
        <f ref="G32:I32" t="shared" si="50">F32</f>
        <v>1500</v>
      </c>
      <c r="H32" s="72">
        <f t="shared" si="50"/>
        <v>1500</v>
      </c>
      <c r="I32" s="72">
        <f t="shared" si="50"/>
        <v>1500</v>
      </c>
      <c r="J32" s="55">
        <v>1500.0</v>
      </c>
      <c r="K32" s="72">
        <f t="shared" si="28"/>
        <v>1500</v>
      </c>
      <c r="L32" s="72">
        <f t="shared" si="29"/>
        <v>1500</v>
      </c>
      <c r="M32" s="72">
        <f t="shared" si="30"/>
        <v>1500</v>
      </c>
      <c r="N32" s="55">
        <v>1500.0</v>
      </c>
      <c r="O32" s="72">
        <f ref="O32:Q32" t="shared" si="51">N32</f>
        <v>1500</v>
      </c>
      <c r="P32" s="72">
        <f t="shared" si="51"/>
        <v>1500</v>
      </c>
      <c r="Q32" s="72">
        <f t="shared" si="51"/>
        <v>1500</v>
      </c>
      <c r="R32" s="55">
        <v>1500.0</v>
      </c>
      <c r="S32" s="72">
        <f ref="S32:U32" t="shared" si="52">R32</f>
        <v>1500</v>
      </c>
      <c r="T32" s="72">
        <f t="shared" si="52"/>
        <v>1500</v>
      </c>
      <c r="U32" s="72">
        <f t="shared" si="52"/>
        <v>1500</v>
      </c>
      <c r="V32" s="55">
        <v>1500.0</v>
      </c>
      <c r="W32" s="72">
        <f ref="W32:Y32" t="shared" si="53">V32</f>
        <v>1500</v>
      </c>
      <c r="X32" s="72">
        <f t="shared" si="53"/>
        <v>1500</v>
      </c>
      <c r="Y32" s="72">
        <f t="shared" si="53"/>
        <v>1500</v>
      </c>
      <c r="Z32" s="55">
        <v>1500.0</v>
      </c>
    </row>
    <row r="33" customHeight="1" ht="15.75">
      <c r="A33" s="71" t="s">
        <v>43</v>
      </c>
      <c r="B33" s="55">
        <v>25000.0</v>
      </c>
      <c r="C33" s="72">
        <f ref="C33:E33" t="shared" si="54">B33</f>
        <v>25000</v>
      </c>
      <c r="D33" s="72">
        <f t="shared" si="54"/>
        <v>25000</v>
      </c>
      <c r="E33" s="72">
        <f t="shared" si="54"/>
        <v>25000</v>
      </c>
      <c r="F33" s="55">
        <v>25000.0</v>
      </c>
      <c r="G33" s="72">
        <f ref="G33:I33" t="shared" si="55">F33</f>
        <v>25000</v>
      </c>
      <c r="H33" s="72">
        <f t="shared" si="55"/>
        <v>25000</v>
      </c>
      <c r="I33" s="72">
        <f t="shared" si="55"/>
        <v>25000</v>
      </c>
      <c r="J33" s="55">
        <v>25000.0</v>
      </c>
      <c r="K33" s="72">
        <f t="shared" si="28"/>
        <v>25000</v>
      </c>
      <c r="L33" s="72">
        <f t="shared" si="29"/>
        <v>25000</v>
      </c>
      <c r="M33" s="72">
        <f t="shared" si="30"/>
        <v>25000</v>
      </c>
      <c r="N33" s="55">
        <v>25000.0</v>
      </c>
      <c r="O33" s="72">
        <f ref="O33:Q33" t="shared" si="56">N33</f>
        <v>25000</v>
      </c>
      <c r="P33" s="72">
        <f t="shared" si="56"/>
        <v>25000</v>
      </c>
      <c r="Q33" s="72">
        <f t="shared" si="56"/>
        <v>25000</v>
      </c>
      <c r="R33" s="55">
        <v>25000.0</v>
      </c>
      <c r="S33" s="72">
        <f ref="S33:U33" t="shared" si="57">R33</f>
        <v>25000</v>
      </c>
      <c r="T33" s="72">
        <f t="shared" si="57"/>
        <v>25000</v>
      </c>
      <c r="U33" s="72">
        <f t="shared" si="57"/>
        <v>25000</v>
      </c>
      <c r="V33" s="55">
        <v>25000.0</v>
      </c>
      <c r="W33" s="72">
        <f ref="W33:Y33" t="shared" si="58">V33</f>
        <v>25000</v>
      </c>
      <c r="X33" s="72">
        <f t="shared" si="58"/>
        <v>25000</v>
      </c>
      <c r="Y33" s="72">
        <f t="shared" si="58"/>
        <v>25000</v>
      </c>
      <c r="Z33" s="55">
        <v>25000.0</v>
      </c>
    </row>
    <row r="34" customHeight="1" ht="15.7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customHeight="1" ht="15.75"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customHeight="1" ht="21.0">
      <c r="A36" s="74" t="s">
        <v>44</v>
      </c>
      <c r="B36" s="75">
        <f>B14-B23-B26-B7</f>
        <v>-20000</v>
      </c>
      <c r="C36" s="76">
        <f ref="C36:Z36" t="shared" si="59">C15-C23-C26-C7</f>
        <v>-1230</v>
      </c>
      <c r="D36" s="76">
        <f t="shared" si="59"/>
        <v>-420</v>
      </c>
      <c r="E36" s="76">
        <f t="shared" si="59"/>
        <v>-420</v>
      </c>
      <c r="F36" s="76">
        <f t="shared" si="59"/>
        <v>5206.4</v>
      </c>
      <c r="G36" s="76">
        <f t="shared" si="59"/>
        <v>8786.6</v>
      </c>
      <c r="H36" s="76">
        <f t="shared" si="59"/>
        <v>8786.6</v>
      </c>
      <c r="I36" s="76">
        <f t="shared" si="59"/>
        <v>14710.388</v>
      </c>
      <c r="J36" s="76">
        <f t="shared" si="59"/>
        <v>18899.222</v>
      </c>
      <c r="K36" s="76">
        <f t="shared" si="59"/>
        <v>18899.222</v>
      </c>
      <c r="L36" s="76">
        <f t="shared" si="59"/>
        <v>24973.22396</v>
      </c>
      <c r="M36" s="76">
        <f t="shared" si="59"/>
        <v>29874.15974</v>
      </c>
      <c r="N36" s="76">
        <f t="shared" si="59"/>
        <v>29874.15974</v>
      </c>
      <c r="O36" s="76">
        <f t="shared" si="59"/>
        <v>35866.86303</v>
      </c>
      <c r="P36" s="76">
        <f t="shared" si="59"/>
        <v>41600.95789</v>
      </c>
      <c r="Q36" s="76">
        <f t="shared" si="59"/>
        <v>41600.95789</v>
      </c>
      <c r="R36" s="76">
        <f t="shared" si="59"/>
        <v>47164.37806</v>
      </c>
      <c r="S36" s="76">
        <f t="shared" si="59"/>
        <v>53873.26903</v>
      </c>
      <c r="T36" s="76">
        <f t="shared" si="59"/>
        <v>53873.26903</v>
      </c>
      <c r="U36" s="76">
        <f t="shared" si="59"/>
        <v>58500.0151</v>
      </c>
      <c r="V36" s="76">
        <f t="shared" si="59"/>
        <v>66349.41758</v>
      </c>
      <c r="W36" s="76">
        <f t="shared" si="59"/>
        <v>66349.41758</v>
      </c>
      <c r="X36" s="76">
        <f t="shared" si="59"/>
        <v>69315.51834</v>
      </c>
      <c r="Y36" s="76">
        <f t="shared" si="59"/>
        <v>78499.31916</v>
      </c>
      <c r="Z36" s="76">
        <f t="shared" si="59"/>
        <v>78499.31916</v>
      </c>
    </row>
    <row r="37" customHeight="1" ht="21.0">
      <c r="A37" s="77" t="s">
        <v>45</v>
      </c>
      <c r="B37" s="78">
        <f>iferror(B36/B14)</f>
        <v>-0.2</v>
      </c>
      <c r="C37" s="78">
        <f ref="C37:Z37" t="shared" si="60">iferror(C36/C15)</f>
        <v>-0.009179104478</v>
      </c>
      <c r="D37" s="78">
        <f t="shared" si="60"/>
        <v>-0.003106508876</v>
      </c>
      <c r="E37" s="78">
        <f t="shared" si="60"/>
        <v>-0.003106508876</v>
      </c>
      <c r="F37" s="78">
        <f t="shared" si="60"/>
        <v>0.03405546834</v>
      </c>
      <c r="G37" s="78">
        <f t="shared" si="60"/>
        <v>0.0555467051</v>
      </c>
      <c r="H37" s="78">
        <f t="shared" si="60"/>
        <v>0.0555467051</v>
      </c>
      <c r="I37" s="78">
        <f t="shared" si="60"/>
        <v>0.08224085032</v>
      </c>
      <c r="J37" s="78">
        <f t="shared" si="60"/>
        <v>0.1021164037</v>
      </c>
      <c r="K37" s="78">
        <f t="shared" si="60"/>
        <v>0.1021164037</v>
      </c>
      <c r="L37" s="78">
        <f t="shared" si="60"/>
        <v>0.1193307072</v>
      </c>
      <c r="M37" s="78">
        <f t="shared" si="60"/>
        <v>0.1379626164</v>
      </c>
      <c r="N37" s="78">
        <f t="shared" si="60"/>
        <v>0.1379626164</v>
      </c>
      <c r="O37" s="78">
        <f t="shared" si="60"/>
        <v>0.1464822948</v>
      </c>
      <c r="P37" s="78">
        <f t="shared" si="60"/>
        <v>0.1642037958</v>
      </c>
      <c r="Q37" s="78">
        <f t="shared" si="60"/>
        <v>0.1642037958</v>
      </c>
      <c r="R37" s="78">
        <f t="shared" si="60"/>
        <v>0.1646341747</v>
      </c>
      <c r="S37" s="78">
        <f t="shared" si="60"/>
        <v>0.1817470327</v>
      </c>
      <c r="T37" s="78">
        <f t="shared" si="60"/>
        <v>0.1817470327</v>
      </c>
      <c r="U37" s="78">
        <f t="shared" si="60"/>
        <v>0.1745323737</v>
      </c>
      <c r="V37" s="78">
        <f t="shared" si="60"/>
        <v>0.1913133396</v>
      </c>
      <c r="W37" s="78">
        <f t="shared" si="60"/>
        <v>0.1913133396</v>
      </c>
      <c r="X37" s="78">
        <f t="shared" si="60"/>
        <v>0.1767521197</v>
      </c>
      <c r="Y37" s="78">
        <f t="shared" si="60"/>
        <v>0.193458656</v>
      </c>
      <c r="Z37" s="78">
        <f t="shared" si="60"/>
        <v>0.193458656</v>
      </c>
    </row>
    <row r="38" customHeight="1" ht="15.75"/>
    <row r="39" customHeight="1" ht="15.75">
      <c r="B39" s="25"/>
    </row>
    <row r="40" customHeight="1" ht="15.75"/>
    <row r="41" customHeight="1" ht="15.75"/>
    <row r="42" customHeight="1" ht="15.75"/>
    <row r="43" customHeight="1" ht="15.75"/>
    <row r="44" customHeight="1" ht="15.75"/>
    <row r="45" customHeight="1" ht="15.75"/>
    <row r="46" customHeight="1" ht="15.75"/>
    <row r="47" customHeight="1" ht="15.75"/>
    <row r="48" customHeight="1" ht="15.75"/>
    <row r="49" customHeight="1" ht="15.75"/>
    <row r="50" customHeight="1" ht="15.75"/>
    <row r="51" customHeight="1" ht="15.75"/>
    <row r="52" customHeight="1" ht="15.75"/>
    <row r="53" customHeight="1" ht="15.75"/>
    <row r="54" customHeight="1" ht="15.75"/>
    <row r="55" customHeight="1" ht="15.75"/>
    <row r="56" customHeight="1" ht="15.75"/>
    <row r="57" customHeight="1" ht="15.75"/>
    <row r="58" customHeight="1" ht="15.75"/>
    <row r="59" customHeight="1" ht="15.75"/>
    <row r="60" customHeight="1" ht="15.75"/>
    <row r="61" customHeight="1" ht="15.75"/>
    <row r="62" customHeight="1" ht="15.75"/>
    <row r="63" customHeight="1" ht="15.75"/>
    <row r="64" customHeight="1" ht="15.75"/>
    <row r="65" customHeight="1" ht="15.75"/>
    <row r="66" customHeight="1" ht="15.75"/>
    <row r="67" customHeight="1" ht="15.75"/>
    <row r="68" customHeight="1" ht="15.75"/>
    <row r="69" customHeight="1" ht="15.75"/>
    <row r="70" customHeight="1" ht="15.75"/>
    <row r="71" customHeight="1" ht="15.75"/>
    <row r="72" customHeight="1" ht="15.75"/>
    <row r="73" customHeight="1" ht="15.75"/>
    <row r="74" customHeight="1" ht="15.75"/>
    <row r="75" customHeight="1" ht="15.75"/>
    <row r="76" customHeight="1" ht="15.75"/>
    <row r="77" customHeight="1" ht="15.75"/>
    <row r="78" customHeight="1" ht="15.75"/>
    <row r="79" customHeight="1" ht="15.75"/>
    <row r="80" customHeight="1" ht="15.75"/>
    <row r="81" customHeight="1" ht="15.75"/>
    <row r="82" customHeight="1" ht="15.75"/>
    <row r="83" customHeight="1" ht="15.75"/>
    <row r="84" customHeight="1" ht="15.75"/>
    <row r="85" customHeight="1" ht="15.75"/>
    <row r="86" customHeight="1" ht="15.75"/>
    <row r="87" customHeight="1" ht="15.75"/>
    <row r="88" customHeight="1" ht="15.75"/>
    <row r="89" customHeight="1" ht="15.75"/>
    <row r="90" customHeight="1" ht="15.75"/>
    <row r="91" customHeight="1" ht="15.75"/>
    <row r="92" customHeight="1" ht="15.75"/>
    <row r="93" customHeight="1" ht="15.75"/>
    <row r="94" customHeight="1" ht="15.75"/>
    <row r="95" customHeight="1" ht="15.75"/>
    <row r="96" customHeight="1" ht="15.75"/>
    <row r="97" customHeight="1" ht="15.75"/>
    <row r="98" customHeight="1" ht="15.75"/>
    <row r="99" customHeight="1" ht="15.75"/>
    <row r="100" customHeight="1" ht="15.75"/>
    <row r="101" customHeight="1" ht="15.75"/>
    <row r="102" customHeight="1" ht="15.75"/>
    <row r="103" customHeight="1" ht="15.75"/>
    <row r="104" customHeight="1" ht="15.75"/>
    <row r="105" customHeight="1" ht="15.75"/>
    <row r="106" customHeight="1" ht="15.75"/>
    <row r="107" customHeight="1" ht="15.75"/>
    <row r="108" customHeight="1" ht="15.75"/>
    <row r="109" customHeight="1" ht="15.75"/>
    <row r="110" customHeight="1" ht="15.75"/>
    <row r="111" customHeight="1" ht="15.75"/>
    <row r="112" customHeight="1" ht="15.75"/>
    <row r="113" customHeight="1" ht="15.75"/>
    <row r="114" customHeight="1" ht="15.75"/>
    <row r="115" customHeight="1" ht="15.75"/>
    <row r="116" customHeight="1" ht="15.75"/>
    <row r="117" customHeight="1" ht="15.75"/>
    <row r="118" customHeight="1" ht="15.75"/>
    <row r="119" customHeight="1" ht="15.75"/>
    <row r="120" customHeight="1" ht="15.75"/>
    <row r="121" customHeight="1" ht="15.75"/>
    <row r="122" customHeight="1" ht="15.75"/>
    <row r="123" customHeight="1" ht="15.75"/>
    <row r="124" customHeight="1" ht="15.75"/>
    <row r="125" customHeight="1" ht="15.75"/>
    <row r="126" customHeight="1" ht="15.75"/>
    <row r="127" customHeight="1" ht="15.75"/>
    <row r="128" customHeight="1" ht="15.75"/>
    <row r="129" customHeight="1" ht="15.75"/>
    <row r="130" customHeight="1" ht="15.75"/>
    <row r="131" customHeight="1" ht="15.75"/>
    <row r="132" customHeight="1" ht="15.75"/>
    <row r="133" customHeight="1" ht="15.75"/>
    <row r="134" customHeight="1" ht="15.75"/>
    <row r="135" customHeight="1" ht="15.75"/>
    <row r="136" customHeight="1" ht="15.75"/>
    <row r="137" customHeight="1" ht="15.75"/>
    <row r="138" customHeight="1" ht="15.75"/>
    <row r="139" customHeight="1" ht="15.75"/>
    <row r="140" customHeight="1" ht="15.75"/>
    <row r="141" customHeight="1" ht="15.75"/>
    <row r="142" customHeight="1" ht="15.75"/>
    <row r="143" customHeight="1" ht="15.75"/>
    <row r="144" customHeight="1" ht="15.75"/>
    <row r="145" customHeight="1" ht="15.75"/>
    <row r="146" customHeight="1" ht="15.75"/>
    <row r="147" customHeight="1" ht="15.75"/>
    <row r="148" customHeight="1" ht="15.75"/>
    <row r="149" customHeight="1" ht="15.75"/>
    <row r="150" customHeight="1" ht="15.75"/>
    <row r="151" customHeight="1" ht="15.75"/>
    <row r="152" customHeight="1" ht="15.75"/>
    <row r="153" customHeight="1" ht="15.75"/>
    <row r="154" customHeight="1" ht="15.75"/>
    <row r="155" customHeight="1" ht="15.75"/>
    <row r="156" customHeight="1" ht="15.75"/>
    <row r="157" customHeight="1" ht="15.75"/>
    <row r="158" customHeight="1" ht="15.75"/>
    <row r="159" customHeight="1" ht="15.75"/>
    <row r="160" customHeight="1" ht="15.75"/>
    <row r="161" customHeight="1" ht="15.75"/>
    <row r="162" customHeight="1" ht="15.75"/>
    <row r="163" customHeight="1" ht="15.75"/>
    <row r="164" customHeight="1" ht="15.75"/>
    <row r="165" customHeight="1" ht="15.75"/>
    <row r="166" customHeight="1" ht="15.75"/>
    <row r="167" customHeight="1" ht="15.75"/>
    <row r="168" customHeight="1" ht="15.75"/>
    <row r="169" customHeight="1" ht="15.75"/>
    <row r="170" customHeight="1" ht="15.75"/>
    <row r="171" customHeight="1" ht="15.75"/>
    <row r="172" customHeight="1" ht="15.75"/>
    <row r="173" customHeight="1" ht="15.75"/>
    <row r="174" customHeight="1" ht="15.75"/>
    <row r="175" customHeight="1" ht="15.75"/>
    <row r="176" customHeight="1" ht="15.75"/>
    <row r="177" customHeight="1" ht="15.75"/>
    <row r="178" customHeight="1" ht="15.75"/>
    <row r="179" customHeight="1" ht="15.75"/>
    <row r="180" customHeight="1" ht="15.75"/>
    <row r="181" customHeight="1" ht="15.75"/>
    <row r="182" customHeight="1" ht="15.75"/>
    <row r="183" customHeight="1" ht="15.75"/>
    <row r="184" customHeight="1" ht="15.75"/>
    <row r="185" customHeight="1" ht="15.75"/>
    <row r="186" customHeight="1" ht="15.75"/>
    <row r="187" customHeight="1" ht="15.75"/>
    <row r="188" customHeight="1" ht="15.75"/>
    <row r="189" customHeight="1" ht="15.75"/>
    <row r="190" customHeight="1" ht="15.75"/>
    <row r="191" customHeight="1" ht="15.75"/>
    <row r="192" customHeight="1" ht="15.75"/>
    <row r="193" customHeight="1" ht="15.75"/>
    <row r="194" customHeight="1" ht="15.75"/>
    <row r="195" customHeight="1" ht="15.75"/>
    <row r="196" customHeight="1" ht="15.75"/>
    <row r="197" customHeight="1" ht="15.75"/>
    <row r="198" customHeight="1" ht="15.75"/>
    <row r="199" customHeight="1" ht="15.75"/>
    <row r="200" customHeight="1" ht="15.75"/>
    <row r="201" customHeight="1" ht="15.75"/>
    <row r="202" customHeight="1" ht="15.75"/>
    <row r="203" customHeight="1" ht="15.75"/>
    <row r="204" customHeight="1" ht="15.75"/>
    <row r="205" customHeight="1" ht="15.75"/>
    <row r="206" customHeight="1" ht="15.75"/>
    <row r="207" customHeight="1" ht="15.75"/>
    <row r="208" customHeight="1" ht="15.75"/>
    <row r="209" customHeight="1" ht="15.75"/>
    <row r="210" customHeight="1" ht="15.75"/>
    <row r="211" customHeight="1" ht="15.75"/>
    <row r="212" customHeight="1" ht="15.75"/>
    <row r="213" customHeight="1" ht="15.75"/>
    <row r="214" customHeight="1" ht="15.75"/>
    <row r="215" customHeight="1" ht="15.75"/>
    <row r="216" customHeight="1" ht="15.75"/>
    <row r="217" customHeight="1" ht="15.75"/>
    <row r="218" customHeight="1" ht="15.75"/>
    <row r="219" customHeight="1" ht="15.75"/>
    <row r="220" customHeight="1" ht="15.75"/>
    <row r="221" customHeight="1" ht="15.75"/>
    <row r="222" customHeight="1" ht="15.75"/>
    <row r="223" customHeight="1" ht="15.75"/>
    <row r="224" customHeight="1" ht="15.75"/>
    <row r="225" customHeight="1" ht="15.75"/>
    <row r="226" customHeight="1" ht="15.75"/>
    <row r="227" customHeight="1" ht="15.75"/>
    <row r="228" customHeight="1" ht="15.75"/>
    <row r="229" customHeight="1" ht="15.75"/>
    <row r="230" customHeight="1" ht="15.75"/>
    <row r="231" customHeight="1" ht="15.75"/>
    <row r="232" customHeight="1" ht="15.75"/>
    <row r="233" customHeight="1" ht="15.75"/>
    <row r="234" customHeight="1" ht="15.75"/>
    <row r="235" customHeight="1" ht="15.75"/>
    <row r="236" customHeight="1" ht="15.75"/>
    <row r="237" customHeight="1" ht="15.75"/>
    <row r="238" customHeight="1" ht="15.75"/>
    <row r="239" customHeight="1" ht="15.75"/>
    <row r="240" customHeight="1" ht="15.75"/>
    <row r="241" customHeight="1" ht="15.75"/>
    <row r="242" customHeight="1" ht="15.75"/>
    <row r="243" customHeight="1" ht="15.75"/>
    <row r="244" customHeight="1" ht="15.75"/>
    <row r="245" customHeight="1" ht="15.75"/>
    <row r="246" customHeight="1" ht="15.75"/>
    <row r="247" customHeight="1" ht="15.75"/>
    <row r="248" customHeight="1" ht="15.75"/>
    <row r="249" customHeight="1" ht="15.75"/>
    <row r="250" customHeight="1" ht="15.75"/>
    <row r="251" customHeight="1" ht="15.75"/>
    <row r="252" customHeight="1" ht="15.75"/>
    <row r="253" customHeight="1" ht="15.75"/>
    <row r="254" customHeight="1" ht="15.75"/>
    <row r="255" customHeight="1" ht="15.75"/>
    <row r="256" customHeight="1" ht="15.75"/>
    <row r="257" customHeight="1" ht="15.75"/>
    <row r="258" customHeight="1" ht="15.75"/>
    <row r="259" customHeight="1" ht="15.75"/>
    <row r="260" customHeight="1" ht="15.75"/>
    <row r="261" customHeight="1" ht="15.75"/>
    <row r="262" customHeight="1" ht="15.75"/>
    <row r="263" customHeight="1" ht="15.75"/>
    <row r="264" customHeight="1" ht="15.75"/>
    <row r="265" customHeight="1" ht="15.75"/>
    <row r="266" customHeight="1" ht="15.75"/>
    <row r="267" customHeight="1" ht="15.75"/>
    <row r="268" customHeight="1" ht="15.75"/>
    <row r="269" customHeight="1" ht="15.75"/>
    <row r="270" customHeight="1" ht="15.75"/>
    <row r="271" customHeight="1" ht="15.75"/>
    <row r="272" customHeight="1" ht="15.75"/>
    <row r="273" customHeight="1" ht="15.75"/>
    <row r="274" customHeight="1" ht="15.75"/>
    <row r="275" customHeight="1" ht="15.75"/>
    <row r="276" customHeight="1" ht="15.75"/>
    <row r="277" customHeight="1" ht="15.75"/>
    <row r="278" customHeight="1" ht="15.75"/>
    <row r="279" customHeight="1" ht="15.75"/>
    <row r="280" customHeight="1" ht="15.75"/>
    <row r="281" customHeight="1" ht="15.75"/>
    <row r="282" customHeight="1" ht="15.75"/>
    <row r="283" customHeight="1" ht="15.75"/>
    <row r="284" customHeight="1" ht="15.75"/>
    <row r="285" customHeight="1" ht="15.75"/>
    <row r="286" customHeight="1" ht="15.75"/>
    <row r="287" customHeight="1" ht="15.75"/>
    <row r="288" customHeight="1" ht="15.75"/>
    <row r="289" customHeight="1" ht="15.75"/>
    <row r="290" customHeight="1" ht="15.75"/>
    <row r="291" customHeight="1" ht="15.75"/>
    <row r="292" customHeight="1" ht="15.75"/>
    <row r="293" customHeight="1" ht="15.75"/>
    <row r="294" customHeight="1" ht="15.75"/>
    <row r="295" customHeight="1" ht="15.75"/>
    <row r="296" customHeight="1" ht="15.75"/>
    <row r="297" customHeight="1" ht="15.75"/>
    <row r="298" customHeight="1" ht="15.75"/>
    <row r="299" customHeight="1" ht="15.75"/>
    <row r="300" customHeight="1" ht="15.75"/>
    <row r="301" customHeight="1" ht="15.75"/>
    <row r="302" customHeight="1" ht="15.75"/>
    <row r="303" customHeight="1" ht="15.75"/>
    <row r="304" customHeight="1" ht="15.75"/>
    <row r="305" customHeight="1" ht="15.75"/>
    <row r="306" customHeight="1" ht="15.75"/>
    <row r="307" customHeight="1" ht="15.75"/>
    <row r="308" customHeight="1" ht="15.75"/>
    <row r="309" customHeight="1" ht="15.75"/>
    <row r="310" customHeight="1" ht="15.75"/>
    <row r="311" customHeight="1" ht="15.75"/>
    <row r="312" customHeight="1" ht="15.75"/>
    <row r="313" customHeight="1" ht="15.75"/>
    <row r="314" customHeight="1" ht="15.75"/>
    <row r="315" customHeight="1" ht="15.75"/>
    <row r="316" customHeight="1" ht="15.75"/>
    <row r="317" customHeight="1" ht="15.75"/>
    <row r="318" customHeight="1" ht="15.75"/>
    <row r="319" customHeight="1" ht="15.75"/>
    <row r="320" customHeight="1" ht="15.75"/>
    <row r="321" customHeight="1" ht="15.75"/>
    <row r="322" customHeight="1" ht="15.75"/>
    <row r="323" customHeight="1" ht="15.75"/>
    <row r="324" customHeight="1" ht="15.75"/>
    <row r="325" customHeight="1" ht="15.75"/>
    <row r="326" customHeight="1" ht="15.75"/>
    <row r="327" customHeight="1" ht="15.75"/>
    <row r="328" customHeight="1" ht="15.75"/>
    <row r="329" customHeight="1" ht="15.75"/>
    <row r="330" customHeight="1" ht="15.75"/>
    <row r="331" customHeight="1" ht="15.75"/>
    <row r="332" customHeight="1" ht="15.75"/>
    <row r="333" customHeight="1" ht="15.75"/>
    <row r="334" customHeight="1" ht="15.75"/>
    <row r="335" customHeight="1" ht="15.75"/>
    <row r="336" customHeight="1" ht="15.75"/>
    <row r="337" customHeight="1" ht="15.75"/>
    <row r="338" customHeight="1" ht="15.75"/>
    <row r="339" customHeight="1" ht="15.75"/>
    <row r="340" customHeight="1" ht="15.75"/>
    <row r="341" customHeight="1" ht="15.75"/>
    <row r="342" customHeight="1" ht="15.75"/>
    <row r="343" customHeight="1" ht="15.75"/>
    <row r="344" customHeight="1" ht="15.75"/>
    <row r="345" customHeight="1" ht="15.75"/>
    <row r="346" customHeight="1" ht="15.75"/>
    <row r="347" customHeight="1" ht="15.75"/>
    <row r="348" customHeight="1" ht="15.75"/>
    <row r="349" customHeight="1" ht="15.75"/>
    <row r="350" customHeight="1" ht="15.75"/>
    <row r="351" customHeight="1" ht="15.75"/>
    <row r="352" customHeight="1" ht="15.75"/>
    <row r="353" customHeight="1" ht="15.75"/>
    <row r="354" customHeight="1" ht="15.75"/>
    <row r="355" customHeight="1" ht="15.75"/>
    <row r="356" customHeight="1" ht="15.75"/>
    <row r="357" customHeight="1" ht="15.75"/>
    <row r="358" customHeight="1" ht="15.75"/>
    <row r="359" customHeight="1" ht="15.75"/>
    <row r="360" customHeight="1" ht="15.75"/>
    <row r="361" customHeight="1" ht="15.75"/>
    <row r="362" customHeight="1" ht="15.75"/>
    <row r="363" customHeight="1" ht="15.75"/>
    <row r="364" customHeight="1" ht="15.75"/>
    <row r="365" customHeight="1" ht="15.75"/>
    <row r="366" customHeight="1" ht="15.75"/>
    <row r="367" customHeight="1" ht="15.75"/>
    <row r="368" customHeight="1" ht="15.75"/>
    <row r="369" customHeight="1" ht="15.75"/>
    <row r="370" customHeight="1" ht="15.75"/>
    <row r="371" customHeight="1" ht="15.75"/>
    <row r="372" customHeight="1" ht="15.75"/>
    <row r="373" customHeight="1" ht="15.75"/>
    <row r="374" customHeight="1" ht="15.75"/>
    <row r="375" customHeight="1" ht="15.75"/>
    <row r="376" customHeight="1" ht="15.75"/>
    <row r="377" customHeight="1" ht="15.75"/>
    <row r="378" customHeight="1" ht="15.75"/>
    <row r="379" customHeight="1" ht="15.75"/>
    <row r="380" customHeight="1" ht="15.75"/>
    <row r="381" customHeight="1" ht="15.75"/>
    <row r="382" customHeight="1" ht="15.75"/>
    <row r="383" customHeight="1" ht="15.75"/>
    <row r="384" customHeight="1" ht="15.75"/>
    <row r="385" customHeight="1" ht="15.75"/>
    <row r="386" customHeight="1" ht="15.75"/>
    <row r="387" customHeight="1" ht="15.75"/>
    <row r="388" customHeight="1" ht="15.75"/>
    <row r="389" customHeight="1" ht="15.75"/>
    <row r="390" customHeight="1" ht="15.75"/>
    <row r="391" customHeight="1" ht="15.75"/>
    <row r="392" customHeight="1" ht="15.75"/>
    <row r="393" customHeight="1" ht="15.75"/>
    <row r="394" customHeight="1" ht="15.75"/>
    <row r="395" customHeight="1" ht="15.75"/>
    <row r="396" customHeight="1" ht="15.75"/>
    <row r="397" customHeight="1" ht="15.75"/>
    <row r="398" customHeight="1" ht="15.75"/>
    <row r="399" customHeight="1" ht="15.75"/>
    <row r="400" customHeight="1" ht="15.75"/>
    <row r="401" customHeight="1" ht="15.75"/>
    <row r="402" customHeight="1" ht="15.75"/>
    <row r="403" customHeight="1" ht="15.75"/>
    <row r="404" customHeight="1" ht="15.75"/>
    <row r="405" customHeight="1" ht="15.75"/>
    <row r="406" customHeight="1" ht="15.75"/>
    <row r="407" customHeight="1" ht="15.75"/>
    <row r="408" customHeight="1" ht="15.75"/>
    <row r="409" customHeight="1" ht="15.75"/>
    <row r="410" customHeight="1" ht="15.75"/>
    <row r="411" customHeight="1" ht="15.75"/>
    <row r="412" customHeight="1" ht="15.75"/>
    <row r="413" customHeight="1" ht="15.75"/>
    <row r="414" customHeight="1" ht="15.75"/>
    <row r="415" customHeight="1" ht="15.75"/>
    <row r="416" customHeight="1" ht="15.75"/>
    <row r="417" customHeight="1" ht="15.75"/>
    <row r="418" customHeight="1" ht="15.75"/>
    <row r="419" customHeight="1" ht="15.75"/>
    <row r="420" customHeight="1" ht="15.75"/>
    <row r="421" customHeight="1" ht="15.75"/>
    <row r="422" customHeight="1" ht="15.75"/>
    <row r="423" customHeight="1" ht="15.75"/>
    <row r="424" customHeight="1" ht="15.75"/>
    <row r="425" customHeight="1" ht="15.75"/>
    <row r="426" customHeight="1" ht="15.75"/>
    <row r="427" customHeight="1" ht="15.75"/>
    <row r="428" customHeight="1" ht="15.75"/>
    <row r="429" customHeight="1" ht="15.75"/>
    <row r="430" customHeight="1" ht="15.75"/>
    <row r="431" customHeight="1" ht="15.75"/>
    <row r="432" customHeight="1" ht="15.75"/>
    <row r="433" customHeight="1" ht="15.75"/>
    <row r="434" customHeight="1" ht="15.75"/>
    <row r="435" customHeight="1" ht="15.75"/>
    <row r="436" customHeight="1" ht="15.75"/>
    <row r="437" customHeight="1" ht="15.75"/>
    <row r="438" customHeight="1" ht="15.75"/>
    <row r="439" customHeight="1" ht="15.75"/>
    <row r="440" customHeight="1" ht="15.75"/>
    <row r="441" customHeight="1" ht="15.75"/>
    <row r="442" customHeight="1" ht="15.75"/>
    <row r="443" customHeight="1" ht="15.75"/>
    <row r="444" customHeight="1" ht="15.75"/>
    <row r="445" customHeight="1" ht="15.75"/>
    <row r="446" customHeight="1" ht="15.75"/>
    <row r="447" customHeight="1" ht="15.75"/>
    <row r="448" customHeight="1" ht="15.75"/>
    <row r="449" customHeight="1" ht="15.75"/>
    <row r="450" customHeight="1" ht="15.75"/>
    <row r="451" customHeight="1" ht="15.75"/>
    <row r="452" customHeight="1" ht="15.75"/>
    <row r="453" customHeight="1" ht="15.75"/>
    <row r="454" customHeight="1" ht="15.75"/>
    <row r="455" customHeight="1" ht="15.75"/>
    <row r="456" customHeight="1" ht="15.75"/>
    <row r="457" customHeight="1" ht="15.75"/>
    <row r="458" customHeight="1" ht="15.75"/>
    <row r="459" customHeight="1" ht="15.75"/>
    <row r="460" customHeight="1" ht="15.75"/>
    <row r="461" customHeight="1" ht="15.75"/>
    <row r="462" customHeight="1" ht="15.75"/>
    <row r="463" customHeight="1" ht="15.75"/>
    <row r="464" customHeight="1" ht="15.75"/>
    <row r="465" customHeight="1" ht="15.75"/>
    <row r="466" customHeight="1" ht="15.75"/>
    <row r="467" customHeight="1" ht="15.75"/>
    <row r="468" customHeight="1" ht="15.75"/>
    <row r="469" customHeight="1" ht="15.75"/>
    <row r="470" customHeight="1" ht="15.75"/>
    <row r="471" customHeight="1" ht="15.75"/>
    <row r="472" customHeight="1" ht="15.75"/>
    <row r="473" customHeight="1" ht="15.75"/>
    <row r="474" customHeight="1" ht="15.75"/>
    <row r="475" customHeight="1" ht="15.75"/>
    <row r="476" customHeight="1" ht="15.75"/>
    <row r="477" customHeight="1" ht="15.75"/>
    <row r="478" customHeight="1" ht="15.75"/>
    <row r="479" customHeight="1" ht="15.75"/>
    <row r="480" customHeight="1" ht="15.75"/>
    <row r="481" customHeight="1" ht="15.75"/>
    <row r="482" customHeight="1" ht="15.75"/>
    <row r="483" customHeight="1" ht="15.75"/>
    <row r="484" customHeight="1" ht="15.75"/>
    <row r="485" customHeight="1" ht="15.75"/>
    <row r="486" customHeight="1" ht="15.75"/>
    <row r="487" customHeight="1" ht="15.75"/>
    <row r="488" customHeight="1" ht="15.75"/>
    <row r="489" customHeight="1" ht="15.75"/>
    <row r="490" customHeight="1" ht="15.75"/>
    <row r="491" customHeight="1" ht="15.75"/>
    <row r="492" customHeight="1" ht="15.75"/>
    <row r="493" customHeight="1" ht="15.75"/>
    <row r="494" customHeight="1" ht="15.75"/>
    <row r="495" customHeight="1" ht="15.75"/>
    <row r="496" customHeight="1" ht="15.75"/>
    <row r="497" customHeight="1" ht="15.75"/>
    <row r="498" customHeight="1" ht="15.75"/>
    <row r="499" customHeight="1" ht="15.75"/>
    <row r="500" customHeight="1" ht="15.75"/>
    <row r="501" customHeight="1" ht="15.75"/>
    <row r="502" customHeight="1" ht="15.75"/>
    <row r="503" customHeight="1" ht="15.75"/>
    <row r="504" customHeight="1" ht="15.75"/>
    <row r="505" customHeight="1" ht="15.75"/>
    <row r="506" customHeight="1" ht="15.75"/>
    <row r="507" customHeight="1" ht="15.75"/>
    <row r="508" customHeight="1" ht="15.75"/>
    <row r="509" customHeight="1" ht="15.75"/>
    <row r="510" customHeight="1" ht="15.75"/>
    <row r="511" customHeight="1" ht="15.75"/>
    <row r="512" customHeight="1" ht="15.75"/>
    <row r="513" customHeight="1" ht="15.75"/>
    <row r="514" customHeight="1" ht="15.75"/>
    <row r="515" customHeight="1" ht="15.75"/>
    <row r="516" customHeight="1" ht="15.75"/>
    <row r="517" customHeight="1" ht="15.75"/>
    <row r="518" customHeight="1" ht="15.75"/>
    <row r="519" customHeight="1" ht="15.75"/>
    <row r="520" customHeight="1" ht="15.75"/>
    <row r="521" customHeight="1" ht="15.75"/>
    <row r="522" customHeight="1" ht="15.75"/>
    <row r="523" customHeight="1" ht="15.75"/>
    <row r="524" customHeight="1" ht="15.75"/>
    <row r="525" customHeight="1" ht="15.75"/>
    <row r="526" customHeight="1" ht="15.75"/>
    <row r="527" customHeight="1" ht="15.75"/>
    <row r="528" customHeight="1" ht="15.75"/>
    <row r="529" customHeight="1" ht="15.75"/>
    <row r="530" customHeight="1" ht="15.75"/>
    <row r="531" customHeight="1" ht="15.75"/>
    <row r="532" customHeight="1" ht="15.75"/>
    <row r="533" customHeight="1" ht="15.75"/>
    <row r="534" customHeight="1" ht="15.75"/>
    <row r="535" customHeight="1" ht="15.75"/>
    <row r="536" customHeight="1" ht="15.75"/>
    <row r="537" customHeight="1" ht="15.75"/>
    <row r="538" customHeight="1" ht="15.75"/>
    <row r="539" customHeight="1" ht="15.75"/>
    <row r="540" customHeight="1" ht="15.75"/>
    <row r="541" customHeight="1" ht="15.75"/>
    <row r="542" customHeight="1" ht="15.75"/>
    <row r="543" customHeight="1" ht="15.75"/>
    <row r="544" customHeight="1" ht="15.75"/>
    <row r="545" customHeight="1" ht="15.75"/>
    <row r="546" customHeight="1" ht="15.75"/>
    <row r="547" customHeight="1" ht="15.75"/>
    <row r="548" customHeight="1" ht="15.75"/>
    <row r="549" customHeight="1" ht="15.75"/>
    <row r="550" customHeight="1" ht="15.75"/>
    <row r="551" customHeight="1" ht="15.75"/>
    <row r="552" customHeight="1" ht="15.75"/>
    <row r="553" customHeight="1" ht="15.75"/>
    <row r="554" customHeight="1" ht="15.75"/>
    <row r="555" customHeight="1" ht="15.75"/>
    <row r="556" customHeight="1" ht="15.75"/>
    <row r="557" customHeight="1" ht="15.75"/>
    <row r="558" customHeight="1" ht="15.75"/>
    <row r="559" customHeight="1" ht="15.75"/>
    <row r="560" customHeight="1" ht="15.75"/>
    <row r="561" customHeight="1" ht="15.75"/>
    <row r="562" customHeight="1" ht="15.75"/>
    <row r="563" customHeight="1" ht="15.75"/>
    <row r="564" customHeight="1" ht="15.75"/>
    <row r="565" customHeight="1" ht="15.75"/>
    <row r="566" customHeight="1" ht="15.75"/>
    <row r="567" customHeight="1" ht="15.75"/>
    <row r="568" customHeight="1" ht="15.75"/>
    <row r="569" customHeight="1" ht="15.75"/>
    <row r="570" customHeight="1" ht="15.75"/>
    <row r="571" customHeight="1" ht="15.75"/>
    <row r="572" customHeight="1" ht="15.75"/>
    <row r="573" customHeight="1" ht="15.75"/>
    <row r="574" customHeight="1" ht="15.75"/>
    <row r="575" customHeight="1" ht="15.75"/>
    <row r="576" customHeight="1" ht="15.75"/>
    <row r="577" customHeight="1" ht="15.75"/>
    <row r="578" customHeight="1" ht="15.75"/>
    <row r="579" customHeight="1" ht="15.75"/>
    <row r="580" customHeight="1" ht="15.75"/>
    <row r="581" customHeight="1" ht="15.75"/>
    <row r="582" customHeight="1" ht="15.75"/>
    <row r="583" customHeight="1" ht="15.75"/>
    <row r="584" customHeight="1" ht="15.75"/>
    <row r="585" customHeight="1" ht="15.75"/>
    <row r="586" customHeight="1" ht="15.75"/>
    <row r="587" customHeight="1" ht="15.75"/>
    <row r="588" customHeight="1" ht="15.75"/>
    <row r="589" customHeight="1" ht="15.75"/>
    <row r="590" customHeight="1" ht="15.75"/>
    <row r="591" customHeight="1" ht="15.75"/>
    <row r="592" customHeight="1" ht="15.75"/>
    <row r="593" customHeight="1" ht="15.75"/>
    <row r="594" customHeight="1" ht="15.75"/>
    <row r="595" customHeight="1" ht="15.75"/>
    <row r="596" customHeight="1" ht="15.75"/>
    <row r="597" customHeight="1" ht="15.75"/>
    <row r="598" customHeight="1" ht="15.75"/>
    <row r="599" customHeight="1" ht="15.75"/>
    <row r="600" customHeight="1" ht="15.75"/>
    <row r="601" customHeight="1" ht="15.75"/>
    <row r="602" customHeight="1" ht="15.75"/>
    <row r="603" customHeight="1" ht="15.75"/>
    <row r="604" customHeight="1" ht="15.75"/>
    <row r="605" customHeight="1" ht="15.75"/>
    <row r="606" customHeight="1" ht="15.75"/>
    <row r="607" customHeight="1" ht="15.75"/>
    <row r="608" customHeight="1" ht="15.75"/>
    <row r="609" customHeight="1" ht="15.75"/>
    <row r="610" customHeight="1" ht="15.75"/>
    <row r="611" customHeight="1" ht="15.75"/>
    <row r="612" customHeight="1" ht="15.75"/>
    <row r="613" customHeight="1" ht="15.75"/>
    <row r="614" customHeight="1" ht="15.75"/>
    <row r="615" customHeight="1" ht="15.75"/>
    <row r="616" customHeight="1" ht="15.75"/>
    <row r="617" customHeight="1" ht="15.75"/>
    <row r="618" customHeight="1" ht="15.75"/>
    <row r="619" customHeight="1" ht="15.75"/>
    <row r="620" customHeight="1" ht="15.75"/>
    <row r="621" customHeight="1" ht="15.75"/>
    <row r="622" customHeight="1" ht="15.75"/>
    <row r="623" customHeight="1" ht="15.75"/>
    <row r="624" customHeight="1" ht="15.75"/>
    <row r="625" customHeight="1" ht="15.75"/>
    <row r="626" customHeight="1" ht="15.75"/>
    <row r="627" customHeight="1" ht="15.75"/>
    <row r="628" customHeight="1" ht="15.75"/>
    <row r="629" customHeight="1" ht="15.75"/>
    <row r="630" customHeight="1" ht="15.75"/>
    <row r="631" customHeight="1" ht="15.75"/>
    <row r="632" customHeight="1" ht="15.75"/>
    <row r="633" customHeight="1" ht="15.75"/>
    <row r="634" customHeight="1" ht="15.75"/>
    <row r="635" customHeight="1" ht="15.75"/>
    <row r="636" customHeight="1" ht="15.75"/>
    <row r="637" customHeight="1" ht="15.75"/>
    <row r="638" customHeight="1" ht="15.75"/>
    <row r="639" customHeight="1" ht="15.75"/>
    <row r="640" customHeight="1" ht="15.75"/>
    <row r="641" customHeight="1" ht="15.75"/>
    <row r="642" customHeight="1" ht="15.75"/>
    <row r="643" customHeight="1" ht="15.75"/>
    <row r="644" customHeight="1" ht="15.75"/>
    <row r="645" customHeight="1" ht="15.75"/>
    <row r="646" customHeight="1" ht="15.75"/>
    <row r="647" customHeight="1" ht="15.75"/>
    <row r="648" customHeight="1" ht="15.75"/>
    <row r="649" customHeight="1" ht="15.75"/>
    <row r="650" customHeight="1" ht="15.75"/>
    <row r="651" customHeight="1" ht="15.75"/>
    <row r="652" customHeight="1" ht="15.75"/>
    <row r="653" customHeight="1" ht="15.75"/>
    <row r="654" customHeight="1" ht="15.75"/>
    <row r="655" customHeight="1" ht="15.75"/>
    <row r="656" customHeight="1" ht="15.75"/>
    <row r="657" customHeight="1" ht="15.75"/>
    <row r="658" customHeight="1" ht="15.75"/>
    <row r="659" customHeight="1" ht="15.75"/>
    <row r="660" customHeight="1" ht="15.75"/>
    <row r="661" customHeight="1" ht="15.75"/>
    <row r="662" customHeight="1" ht="15.75"/>
    <row r="663" customHeight="1" ht="15.75"/>
    <row r="664" customHeight="1" ht="15.75"/>
    <row r="665" customHeight="1" ht="15.75"/>
    <row r="666" customHeight="1" ht="15.75"/>
    <row r="667" customHeight="1" ht="15.75"/>
    <row r="668" customHeight="1" ht="15.75"/>
    <row r="669" customHeight="1" ht="15.75"/>
    <row r="670" customHeight="1" ht="15.75"/>
    <row r="671" customHeight="1" ht="15.75"/>
    <row r="672" customHeight="1" ht="15.75"/>
    <row r="673" customHeight="1" ht="15.75"/>
    <row r="674" customHeight="1" ht="15.75"/>
    <row r="675" customHeight="1" ht="15.75"/>
    <row r="676" customHeight="1" ht="15.75"/>
    <row r="677" customHeight="1" ht="15.75"/>
    <row r="678" customHeight="1" ht="15.75"/>
    <row r="679" customHeight="1" ht="15.75"/>
    <row r="680" customHeight="1" ht="15.75"/>
    <row r="681" customHeight="1" ht="15.75"/>
    <row r="682" customHeight="1" ht="15.75"/>
    <row r="683" customHeight="1" ht="15.75"/>
    <row r="684" customHeight="1" ht="15.75"/>
    <row r="685" customHeight="1" ht="15.75"/>
    <row r="686" customHeight="1" ht="15.75"/>
    <row r="687" customHeight="1" ht="15.75"/>
    <row r="688" customHeight="1" ht="15.75"/>
    <row r="689" customHeight="1" ht="15.75"/>
    <row r="690" customHeight="1" ht="15.75"/>
    <row r="691" customHeight="1" ht="15.75"/>
    <row r="692" customHeight="1" ht="15.75"/>
    <row r="693" customHeight="1" ht="15.75"/>
    <row r="694" customHeight="1" ht="15.75"/>
    <row r="695" customHeight="1" ht="15.75"/>
    <row r="696" customHeight="1" ht="15.75"/>
    <row r="697" customHeight="1" ht="15.75"/>
    <row r="698" customHeight="1" ht="15.75"/>
    <row r="699" customHeight="1" ht="15.75"/>
    <row r="700" customHeight="1" ht="15.75"/>
    <row r="701" customHeight="1" ht="15.75"/>
    <row r="702" customHeight="1" ht="15.75"/>
    <row r="703" customHeight="1" ht="15.75"/>
    <row r="704" customHeight="1" ht="15.75"/>
    <row r="705" customHeight="1" ht="15.75"/>
    <row r="706" customHeight="1" ht="15.75"/>
    <row r="707" customHeight="1" ht="15.75"/>
    <row r="708" customHeight="1" ht="15.75"/>
    <row r="709" customHeight="1" ht="15.75"/>
    <row r="710" customHeight="1" ht="15.75"/>
    <row r="711" customHeight="1" ht="15.75"/>
    <row r="712" customHeight="1" ht="15.75"/>
    <row r="713" customHeight="1" ht="15.75"/>
    <row r="714" customHeight="1" ht="15.75"/>
    <row r="715" customHeight="1" ht="15.75"/>
    <row r="716" customHeight="1" ht="15.75"/>
    <row r="717" customHeight="1" ht="15.75"/>
    <row r="718" customHeight="1" ht="15.75"/>
    <row r="719" customHeight="1" ht="15.75"/>
    <row r="720" customHeight="1" ht="15.75"/>
    <row r="721" customHeight="1" ht="15.75"/>
    <row r="722" customHeight="1" ht="15.75"/>
    <row r="723" customHeight="1" ht="15.75"/>
    <row r="724" customHeight="1" ht="15.75"/>
    <row r="725" customHeight="1" ht="15.75"/>
    <row r="726" customHeight="1" ht="15.75"/>
    <row r="727" customHeight="1" ht="15.75"/>
    <row r="728" customHeight="1" ht="15.75"/>
    <row r="729" customHeight="1" ht="15.75"/>
    <row r="730" customHeight="1" ht="15.75"/>
    <row r="731" customHeight="1" ht="15.75"/>
    <row r="732" customHeight="1" ht="15.75"/>
    <row r="733" customHeight="1" ht="15.75"/>
    <row r="734" customHeight="1" ht="15.75"/>
    <row r="735" customHeight="1" ht="15.75"/>
    <row r="736" customHeight="1" ht="15.75"/>
    <row r="737" customHeight="1" ht="15.75"/>
    <row r="738" customHeight="1" ht="15.75"/>
    <row r="739" customHeight="1" ht="15.75"/>
    <row r="740" customHeight="1" ht="15.75"/>
    <row r="741" customHeight="1" ht="15.75"/>
    <row r="742" customHeight="1" ht="15.75"/>
    <row r="743" customHeight="1" ht="15.75"/>
    <row r="744" customHeight="1" ht="15.75"/>
    <row r="745" customHeight="1" ht="15.75"/>
    <row r="746" customHeight="1" ht="15.75"/>
    <row r="747" customHeight="1" ht="15.75"/>
    <row r="748" customHeight="1" ht="15.75"/>
    <row r="749" customHeight="1" ht="15.75"/>
    <row r="750" customHeight="1" ht="15.75"/>
    <row r="751" customHeight="1" ht="15.75"/>
    <row r="752" customHeight="1" ht="15.75"/>
    <row r="753" customHeight="1" ht="15.75"/>
    <row r="754" customHeight="1" ht="15.75"/>
    <row r="755" customHeight="1" ht="15.75"/>
    <row r="756" customHeight="1" ht="15.75"/>
    <row r="757" customHeight="1" ht="15.75"/>
    <row r="758" customHeight="1" ht="15.75"/>
    <row r="759" customHeight="1" ht="15.75"/>
    <row r="760" customHeight="1" ht="15.75"/>
    <row r="761" customHeight="1" ht="15.75"/>
    <row r="762" customHeight="1" ht="15.75"/>
    <row r="763" customHeight="1" ht="15.75"/>
    <row r="764" customHeight="1" ht="15.75"/>
    <row r="765" customHeight="1" ht="15.75"/>
    <row r="766" customHeight="1" ht="15.75"/>
    <row r="767" customHeight="1" ht="15.75"/>
    <row r="768" customHeight="1" ht="15.75"/>
    <row r="769" customHeight="1" ht="15.75"/>
    <row r="770" customHeight="1" ht="15.75"/>
    <row r="771" customHeight="1" ht="15.75"/>
    <row r="772" customHeight="1" ht="15.75"/>
    <row r="773" customHeight="1" ht="15.75"/>
    <row r="774" customHeight="1" ht="15.75"/>
    <row r="775" customHeight="1" ht="15.75"/>
    <row r="776" customHeight="1" ht="15.75"/>
    <row r="777" customHeight="1" ht="15.75"/>
    <row r="778" customHeight="1" ht="15.75"/>
    <row r="779" customHeight="1" ht="15.75"/>
    <row r="780" customHeight="1" ht="15.75"/>
    <row r="781" customHeight="1" ht="15.75"/>
    <row r="782" customHeight="1" ht="15.75"/>
    <row r="783" customHeight="1" ht="15.75"/>
    <row r="784" customHeight="1" ht="15.75"/>
    <row r="785" customHeight="1" ht="15.75"/>
    <row r="786" customHeight="1" ht="15.75"/>
    <row r="787" customHeight="1" ht="15.75"/>
    <row r="788" customHeight="1" ht="15.75"/>
    <row r="789" customHeight="1" ht="15.75"/>
    <row r="790" customHeight="1" ht="15.75"/>
    <row r="791" customHeight="1" ht="15.75"/>
    <row r="792" customHeight="1" ht="15.75"/>
    <row r="793" customHeight="1" ht="15.75"/>
    <row r="794" customHeight="1" ht="15.75"/>
    <row r="795" customHeight="1" ht="15.75"/>
    <row r="796" customHeight="1" ht="15.75"/>
    <row r="797" customHeight="1" ht="15.75"/>
    <row r="798" customHeight="1" ht="15.75"/>
    <row r="799" customHeight="1" ht="15.75"/>
    <row r="800" customHeight="1" ht="15.75"/>
    <row r="801" customHeight="1" ht="15.75"/>
    <row r="802" customHeight="1" ht="15.75"/>
    <row r="803" customHeight="1" ht="15.75"/>
    <row r="804" customHeight="1" ht="15.75"/>
    <row r="805" customHeight="1" ht="15.75"/>
    <row r="806" customHeight="1" ht="15.75"/>
    <row r="807" customHeight="1" ht="15.75"/>
    <row r="808" customHeight="1" ht="15.75"/>
    <row r="809" customHeight="1" ht="15.75"/>
    <row r="810" customHeight="1" ht="15.75"/>
    <row r="811" customHeight="1" ht="15.75"/>
    <row r="812" customHeight="1" ht="15.75"/>
    <row r="813" customHeight="1" ht="15.75"/>
    <row r="814" customHeight="1" ht="15.75"/>
    <row r="815" customHeight="1" ht="15.75"/>
    <row r="816" customHeight="1" ht="15.75"/>
    <row r="817" customHeight="1" ht="15.75"/>
    <row r="818" customHeight="1" ht="15.75"/>
    <row r="819" customHeight="1" ht="15.75"/>
    <row r="820" customHeight="1" ht="15.75"/>
    <row r="821" customHeight="1" ht="15.75"/>
    <row r="822" customHeight="1" ht="15.75"/>
    <row r="823" customHeight="1" ht="15.75"/>
    <row r="824" customHeight="1" ht="15.75"/>
    <row r="825" customHeight="1" ht="15.75"/>
    <row r="826" customHeight="1" ht="15.75"/>
    <row r="827" customHeight="1" ht="15.75"/>
    <row r="828" customHeight="1" ht="15.75"/>
    <row r="829" customHeight="1" ht="15.75"/>
    <row r="830" customHeight="1" ht="15.75"/>
    <row r="831" customHeight="1" ht="15.75"/>
    <row r="832" customHeight="1" ht="15.75"/>
    <row r="833" customHeight="1" ht="15.75"/>
    <row r="834" customHeight="1" ht="15.75"/>
    <row r="835" customHeight="1" ht="15.75"/>
    <row r="836" customHeight="1" ht="15.75"/>
    <row r="837" customHeight="1" ht="15.75"/>
    <row r="838" customHeight="1" ht="15.75"/>
    <row r="839" customHeight="1" ht="15.75"/>
    <row r="840" customHeight="1" ht="15.75"/>
    <row r="841" customHeight="1" ht="15.75"/>
    <row r="842" customHeight="1" ht="15.75"/>
    <row r="843" customHeight="1" ht="15.75"/>
    <row r="844" customHeight="1" ht="15.75"/>
    <row r="845" customHeight="1" ht="15.75"/>
    <row r="846" customHeight="1" ht="15.75"/>
    <row r="847" customHeight="1" ht="15.75"/>
    <row r="848" customHeight="1" ht="15.75"/>
    <row r="849" customHeight="1" ht="15.75"/>
    <row r="850" customHeight="1" ht="15.75"/>
    <row r="851" customHeight="1" ht="15.75"/>
    <row r="852" customHeight="1" ht="15.75"/>
    <row r="853" customHeight="1" ht="15.75"/>
    <row r="854" customHeight="1" ht="15.75"/>
    <row r="855" customHeight="1" ht="15.75"/>
    <row r="856" customHeight="1" ht="15.75"/>
    <row r="857" customHeight="1" ht="15.75"/>
    <row r="858" customHeight="1" ht="15.75"/>
    <row r="859" customHeight="1" ht="15.75"/>
    <row r="860" customHeight="1" ht="15.75"/>
    <row r="861" customHeight="1" ht="15.75"/>
    <row r="862" customHeight="1" ht="15.75"/>
    <row r="863" customHeight="1" ht="15.75"/>
    <row r="864" customHeight="1" ht="15.75"/>
    <row r="865" customHeight="1" ht="15.75"/>
    <row r="866" customHeight="1" ht="15.75"/>
    <row r="867" customHeight="1" ht="15.75"/>
    <row r="868" customHeight="1" ht="15.75"/>
    <row r="869" customHeight="1" ht="15.75"/>
    <row r="870" customHeight="1" ht="15.75"/>
    <row r="871" customHeight="1" ht="15.75"/>
    <row r="872" customHeight="1" ht="15.75"/>
    <row r="873" customHeight="1" ht="15.75"/>
    <row r="874" customHeight="1" ht="15.75"/>
    <row r="875" customHeight="1" ht="15.75"/>
    <row r="876" customHeight="1" ht="15.75"/>
    <row r="877" customHeight="1" ht="15.75"/>
    <row r="878" customHeight="1" ht="15.75"/>
    <row r="879" customHeight="1" ht="15.75"/>
    <row r="880" customHeight="1" ht="15.75"/>
    <row r="881" customHeight="1" ht="15.75"/>
    <row r="882" customHeight="1" ht="15.75"/>
    <row r="883" customHeight="1" ht="15.75"/>
    <row r="884" customHeight="1" ht="15.75"/>
    <row r="885" customHeight="1" ht="15.75"/>
    <row r="886" customHeight="1" ht="15.75"/>
    <row r="887" customHeight="1" ht="15.75"/>
    <row r="888" customHeight="1" ht="15.75"/>
    <row r="889" customHeight="1" ht="15.75"/>
    <row r="890" customHeight="1" ht="15.75"/>
    <row r="891" customHeight="1" ht="15.75"/>
    <row r="892" customHeight="1" ht="15.75"/>
    <row r="893" customHeight="1" ht="15.75"/>
    <row r="894" customHeight="1" ht="15.75"/>
    <row r="895" customHeight="1" ht="15.75"/>
    <row r="896" customHeight="1" ht="15.75"/>
    <row r="897" customHeight="1" ht="15.75"/>
    <row r="898" customHeight="1" ht="15.75"/>
    <row r="899" customHeight="1" ht="15.75"/>
    <row r="900" customHeight="1" ht="15.75"/>
    <row r="901" customHeight="1" ht="15.75"/>
    <row r="902" customHeight="1" ht="15.75"/>
    <row r="903" customHeight="1" ht="15.75"/>
    <row r="904" customHeight="1" ht="15.75"/>
    <row r="905" customHeight="1" ht="15.75"/>
    <row r="906" customHeight="1" ht="15.75"/>
    <row r="907" customHeight="1" ht="15.75"/>
    <row r="908" customHeight="1" ht="15.75"/>
    <row r="909" customHeight="1" ht="15.75"/>
    <row r="910" customHeight="1" ht="15.75"/>
    <row r="911" customHeight="1" ht="15.75"/>
    <row r="912" customHeight="1" ht="15.75"/>
    <row r="913" customHeight="1" ht="15.75"/>
    <row r="914" customHeight="1" ht="15.75"/>
    <row r="915" customHeight="1" ht="15.75"/>
    <row r="916" customHeight="1" ht="15.75"/>
    <row r="917" customHeight="1" ht="15.75"/>
    <row r="918" customHeight="1" ht="15.75"/>
    <row r="919" customHeight="1" ht="15.75"/>
    <row r="920" customHeight="1" ht="15.75"/>
    <row r="921" customHeight="1" ht="15.75"/>
    <row r="922" customHeight="1" ht="15.75"/>
    <row r="923" customHeight="1" ht="15.75"/>
    <row r="924" customHeight="1" ht="15.75"/>
    <row r="925" customHeight="1" ht="15.75"/>
    <row r="926" customHeight="1" ht="15.75"/>
    <row r="927" customHeight="1" ht="15.75"/>
    <row r="928" customHeight="1" ht="15.75"/>
    <row r="929" customHeight="1" ht="15.75"/>
    <row r="930" customHeight="1" ht="15.75"/>
    <row r="931" customHeight="1" ht="15.75"/>
    <row r="932" customHeight="1" ht="15.75"/>
    <row r="933" customHeight="1" ht="15.75"/>
    <row r="934" customHeight="1" ht="15.75"/>
    <row r="935" customHeight="1" ht="15.75"/>
    <row r="936" customHeight="1" ht="15.75"/>
    <row r="937" customHeight="1" ht="15.75"/>
    <row r="938" customHeight="1" ht="15.75"/>
    <row r="939" customHeight="1" ht="15.75"/>
    <row r="940" customHeight="1" ht="15.75"/>
    <row r="941" customHeight="1" ht="15.75"/>
    <row r="942" customHeight="1" ht="15.75"/>
    <row r="943" customHeight="1" ht="15.75"/>
    <row r="944" customHeight="1" ht="15.75"/>
    <row r="945" customHeight="1" ht="15.75"/>
    <row r="946" customHeight="1" ht="15.75"/>
    <row r="947" customHeight="1" ht="15.75"/>
    <row r="948" customHeight="1" ht="15.75"/>
    <row r="949" customHeight="1" ht="15.75"/>
    <row r="950" customHeight="1" ht="15.75"/>
    <row r="951" customHeight="1" ht="15.75"/>
    <row r="952" customHeight="1" ht="15.75"/>
    <row r="953" customHeight="1" ht="15.75"/>
    <row r="954" customHeight="1" ht="15.75"/>
    <row r="955" customHeight="1" ht="15.75"/>
    <row r="956" customHeight="1" ht="15.75"/>
    <row r="957" customHeight="1" ht="15.75"/>
    <row r="958" customHeight="1" ht="15.75"/>
    <row r="959" customHeight="1" ht="15.75"/>
    <row r="960" customHeight="1" ht="15.75"/>
    <row r="961" customHeight="1" ht="15.75"/>
    <row r="962" customHeight="1" ht="15.75"/>
    <row r="963" customHeight="1" ht="15.75"/>
    <row r="964" customHeight="1" ht="15.75"/>
    <row r="965" customHeight="1" ht="15.75"/>
    <row r="966" customHeight="1" ht="15.75"/>
    <row r="967" customHeight="1" ht="15.75"/>
    <row r="968" customHeight="1" ht="15.75"/>
    <row r="969" customHeight="1" ht="15.75"/>
    <row r="970" customHeight="1" ht="15.75"/>
    <row r="971" customHeight="1" ht="15.75"/>
    <row r="972" customHeight="1" ht="15.75"/>
    <row r="973" customHeight="1" ht="15.75"/>
    <row r="974" customHeight="1" ht="15.75"/>
    <row r="975" customHeight="1" ht="15.75"/>
    <row r="976" customHeight="1" ht="15.75"/>
    <row r="977" customHeight="1" ht="15.75"/>
    <row r="978" customHeight="1" ht="15.75"/>
    <row r="979" customHeight="1" ht="15.75"/>
    <row r="980" customHeight="1" ht="15.75"/>
    <row r="981" customHeight="1" ht="15.75"/>
    <row r="982" customHeight="1" ht="15.75"/>
    <row r="983" customHeight="1" ht="15.75"/>
    <row r="984" customHeight="1" ht="15.75"/>
    <row r="985" customHeight="1" ht="15.75"/>
    <row r="986" customHeight="1" ht="15.75"/>
    <row r="987" customHeight="1" ht="15.75"/>
    <row r="988" customHeight="1" ht="15.75"/>
    <row r="989" customHeight="1" ht="15.75"/>
    <row r="990" customHeight="1" ht="15.75"/>
    <row r="991" customHeight="1" ht="15.75"/>
    <row r="992" customHeight="1" ht="15.75"/>
    <row r="993" customHeight="1" ht="15.75"/>
    <row r="994" customHeight="1" ht="15.75"/>
    <row r="995" customHeight="1" ht="15.75"/>
    <row r="996" customHeight="1" ht="15.75"/>
    <row r="997" customHeight="1" ht="15.75"/>
    <row r="998" customHeight="1" ht="15.75"/>
    <row r="999" customHeight="1" ht="15.75"/>
    <row r="1000" customHeight="1" ht="15.75"/>
    <row r="1001" customHeight="1" ht="15.75"/>
    <row r="1002" customHeight="1" ht="15.75"/>
    <row r="1003" customHeight="1" ht="15.75"/>
  </sheetData>
  <mergeCells count="5">
    <mergeCell ref="A1:A3"/>
    <mergeCell ref="A4:A5"/>
    <mergeCell ref="B4:B5"/>
    <mergeCell ref="C4:N4"/>
    <mergeCell ref="O4:Z4"/>
  </mergeCells>
  <conditionalFormatting sqref="B36:Z36">
    <cfRule type="colorScale" priority="1">
      <colorScale>
        <cfvo val="0" type="percent"/>
        <cfvo val="1" type="formula"/>
        <cfvo val="100000" type="formula"/>
        <color rgb="FFFF0000"/>
        <color rgb="FFB7E1CD"/>
        <color rgb="FF00FF00"/>
      </colorScale>
    </cfRule>
  </conditionalFormatting>
  <conditionalFormatting sqref="B36:Z36">
    <cfRule dxfId="0" type="cellIs" priority="2" operator="lessThan">
      <formula>0</formula>
    </cfRule>
  </conditionalFormatting>
  <conditionalFormatting sqref="C37:Z37">
    <cfRule dxfId="1" type="containsBlanks" priority="3">
      <formula>LEN(TRIM(C37))=0</formula>
    </cfRule>
  </conditionalFormatting>
  <conditionalFormatting sqref="A37:Z37">
    <cfRule type="colorScale" priority="4">
      <colorScale>
        <cfvo val="0%" type="formula"/>
        <cfvo val="100%" type="formula"/>
        <color rgb="FFFFFFFF"/>
        <color rgb="FF57BB8A"/>
      </colorScale>
    </cfRule>
  </conditionalFormatting>
  <printOptions/>
  <pageMargins top="0.787401575" footer="0.0" left="0.511811024" bottom="0.787401575" header="0.0" right="0.511811024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sheetData>
    <row r="1" ht="15.75" customHeight="1">
      <c r="A1" s="17" t="s">
        <v>46</v>
      </c>
    </row>
    <row r="2" ht="15.75" customHeight="1">
      <c r="A2" s="17" t="s">
        <v>47</v>
      </c>
      <c r="B2" s="17" t="s">
        <v>48</v>
      </c>
    </row>
    <row r="3" ht="15.75" customHeight="1">
      <c r="A3" s="17" t="s">
        <v>49</v>
      </c>
    </row>
    <row r="4" ht="15.75" customHeight="1">
      <c r="A4" s="17" t="s">
        <v>50</v>
      </c>
      <c r="B4" s="17" t="s">
        <v>51</v>
      </c>
      <c r="C4" s="17" t="s">
        <v>52</v>
      </c>
      <c r="D4" s="17" t="s">
        <v>53</v>
      </c>
      <c r="E4" s="17" t="s">
        <v>54</v>
      </c>
      <c r="F4" s="17" t="s">
        <v>55</v>
      </c>
      <c r="G4" s="17" t="s">
        <v>56</v>
      </c>
      <c r="H4" s="17" t="s">
        <v>57</v>
      </c>
      <c r="I4" s="17" t="s">
        <v>58</v>
      </c>
      <c r="J4" s="17" t="s">
        <v>59</v>
      </c>
      <c r="K4" s="17" t="s">
        <v>60</v>
      </c>
      <c r="L4" s="17" t="s">
        <v>61</v>
      </c>
      <c r="M4" s="17" t="s">
        <v>62</v>
      </c>
      <c r="N4" s="17" t="s">
        <v>63</v>
      </c>
      <c r="O4" s="17" t="s">
        <v>64</v>
      </c>
      <c r="P4" s="17" t="s">
        <v>65</v>
      </c>
    </row>
    <row r="5" ht="15.75" customHeight="1">
      <c r="A5" s="17" t="s">
        <v>66</v>
      </c>
      <c r="B5" s="17" t="str">
        <f>LEFT( CELL("ADDRESS",#REF!), SEARCH("^^", SUBSTITUTE( CELL("ADDRESS",#REF!), "!", "^^", LEN( CELL("ADDRESS",#REF!))-LEN(SUBSTITUTE( CELL("ADDRESS",#REF!), "!", ""))))-1)</f>
        <v>#REF!</v>
      </c>
      <c r="C5" s="17" t="str">
        <f>ADDRESS(ROW(#REF!), COLUMN(#REF!)) &amp; ":" &amp; ADDRESS(ROW(#REF!)+ROWS(#REF!)-1, COLUMN(#REF!)+COLUMNS(#REF!)-1)</f>
        <v>#REF!</v>
      </c>
      <c r="D5" s="79">
        <v>43417.80307770833</v>
      </c>
      <c r="E5" s="79">
        <v>43417.80611346065</v>
      </c>
      <c r="I5" s="17" t="b">
        <v>1</v>
      </c>
      <c r="O5" s="17" t="s">
        <v>67</v>
      </c>
      <c r="P5" s="17" t="s">
        <v>68</v>
      </c>
      <c r="Q5" s="17" t="s">
        <v>69</v>
      </c>
      <c r="R5" s="80">
        <v>43405.0</v>
      </c>
      <c r="S5" s="17" t="s">
        <v>70</v>
      </c>
      <c r="T5" s="17" t="s">
        <v>69</v>
      </c>
      <c r="U5" s="80">
        <v>43417.0</v>
      </c>
      <c r="V5" s="17" t="s">
        <v>71</v>
      </c>
      <c r="W5" s="17" t="s">
        <v>72</v>
      </c>
      <c r="X5" s="17" t="s">
        <v>73</v>
      </c>
      <c r="Y5" s="17" t="s">
        <v>74</v>
      </c>
      <c r="Z5" s="17" t="s">
        <v>75</v>
      </c>
      <c r="AA5" s="17" t="s">
        <v>76</v>
      </c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xl/_rels/comments2.xml.rels><?xml version="1.0" encoding="UTF-8" standalone="yes"?>
<Relationships xmlns="http://schemas.openxmlformats.org/package/2006/relationships"><Relationship Target="commentsmeta1" Type="http://customschemas.google.com/relationships/workbookmetadata" Id="rId1"></Relationship></Relationship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2021-10-20T15:38:10Z</dcterms:created>
  <dc:creator>G4 Educação</dc:creator>
</cp:coreProperties>
</file>