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fd11e189c2acb1/1.ESCRITORIO/11.CURSOS/PROJETO DO ZERO - CASA/ARQUIVOS DISPONIBILIZADOS/02_DOCUMENTOS/"/>
    </mc:Choice>
  </mc:AlternateContent>
  <xr:revisionPtr revIDLastSave="480" documentId="8_{A2DEA8CD-2585-4723-BCD8-59D819CE6692}" xr6:coauthVersionLast="45" xr6:coauthVersionMax="45" xr10:uidLastSave="{9B3E24E9-4284-495F-AAAE-BE60B360B218}"/>
  <bookViews>
    <workbookView xWindow="-120" yWindow="-120" windowWidth="38640" windowHeight="15840" xr2:uid="{466E4904-C280-4C7B-83A4-67152D226AC8}"/>
  </bookViews>
  <sheets>
    <sheet name="CUSTOS FIXOS" sheetId="1" r:id="rId1"/>
    <sheet name="ORÇAMENTO DE INTERIORES" sheetId="2" r:id="rId2"/>
    <sheet name="ORÇAMENTO DE ARQUITETURA" sheetId="11" r:id="rId3"/>
    <sheet name="ORÇAMENTO DE CONSULTORIA" sheetId="12" r:id="rId4"/>
    <sheet name="ANÁLISE ANUAL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" i="1" l="1"/>
  <c r="L6" i="8" l="1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5" i="8"/>
  <c r="Q34" i="12" l="1"/>
  <c r="K29" i="12"/>
  <c r="J29" i="12"/>
  <c r="I29" i="12"/>
  <c r="H29" i="12"/>
  <c r="G29" i="12"/>
  <c r="F29" i="12"/>
  <c r="E29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34" i="12" s="1"/>
  <c r="W8" i="12"/>
  <c r="W7" i="12"/>
  <c r="W6" i="12"/>
  <c r="Q34" i="11"/>
  <c r="K29" i="11"/>
  <c r="J29" i="11"/>
  <c r="I29" i="11"/>
  <c r="H29" i="11"/>
  <c r="G29" i="11"/>
  <c r="F29" i="11"/>
  <c r="E29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K29" i="2"/>
  <c r="J29" i="2"/>
  <c r="I29" i="2"/>
  <c r="H29" i="2"/>
  <c r="G29" i="2"/>
  <c r="F29" i="2"/>
  <c r="E29" i="2"/>
  <c r="F33" i="1"/>
  <c r="G33" i="1" s="1"/>
  <c r="W34" i="11" l="1"/>
  <c r="F30" i="11"/>
  <c r="F30" i="12"/>
  <c r="F30" i="2"/>
  <c r="W25" i="8"/>
  <c r="V25" i="8"/>
  <c r="U25" i="8"/>
  <c r="W24" i="8"/>
  <c r="V24" i="8"/>
  <c r="U24" i="8"/>
  <c r="W23" i="8"/>
  <c r="V23" i="8"/>
  <c r="U23" i="8"/>
  <c r="T25" i="8"/>
  <c r="T24" i="8"/>
  <c r="T23" i="8"/>
  <c r="Q28" i="8"/>
  <c r="C6" i="8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V26" i="8" l="1"/>
  <c r="U26" i="8"/>
  <c r="T26" i="8"/>
  <c r="W26" i="8"/>
  <c r="S23" i="8"/>
  <c r="S25" i="8"/>
  <c r="R25" i="8"/>
  <c r="S24" i="8"/>
  <c r="R24" i="8"/>
  <c r="R23" i="8"/>
  <c r="Z29" i="1"/>
  <c r="X24" i="1"/>
  <c r="Y24" i="1" s="1"/>
  <c r="Y7" i="1"/>
  <c r="Z7" i="1" s="1"/>
  <c r="P36" i="1"/>
  <c r="W24" i="2"/>
  <c r="W25" i="2"/>
  <c r="W23" i="2"/>
  <c r="W22" i="2"/>
  <c r="W21" i="2"/>
  <c r="W20" i="2"/>
  <c r="W19" i="2"/>
  <c r="W18" i="2"/>
  <c r="R26" i="8" l="1"/>
  <c r="S26" i="8"/>
  <c r="X8" i="1"/>
  <c r="Y8" i="1" s="1"/>
  <c r="Z8" i="1" s="1"/>
  <c r="X31" i="1"/>
  <c r="Z24" i="1"/>
  <c r="X25" i="1"/>
  <c r="Y25" i="1" s="1"/>
  <c r="Z25" i="1" l="1"/>
  <c r="X32" i="1"/>
  <c r="F5" i="1"/>
  <c r="G5" i="1" s="1"/>
  <c r="F7" i="1"/>
  <c r="G7" i="1" s="1"/>
  <c r="F6" i="1"/>
  <c r="G6" i="1" s="1"/>
  <c r="F8" i="1"/>
  <c r="G8" i="1" s="1"/>
  <c r="Z5" i="1" l="1"/>
  <c r="Z23" i="1"/>
  <c r="Z22" i="1"/>
  <c r="Y33" i="1"/>
  <c r="Z20" i="1"/>
  <c r="Z30" i="1"/>
  <c r="Y30" i="1" s="1"/>
  <c r="Z10" i="1" l="1"/>
  <c r="Y27" i="1"/>
  <c r="Z33" i="1"/>
  <c r="Z34" i="1"/>
  <c r="Z27" i="1"/>
  <c r="Y29" i="1"/>
  <c r="Y31" i="1" s="1"/>
  <c r="Z32" i="1" l="1"/>
  <c r="Z31" i="1"/>
  <c r="Y10" i="1"/>
  <c r="Z35" i="1"/>
  <c r="Y35" i="1" s="1"/>
  <c r="Y34" i="1"/>
  <c r="F15" i="1"/>
  <c r="F34" i="1"/>
  <c r="G15" i="1" l="1"/>
  <c r="H15" i="1" s="1"/>
  <c r="G34" i="1"/>
  <c r="Y32" i="1"/>
  <c r="Q34" i="2"/>
  <c r="W27" i="2"/>
  <c r="W26" i="2"/>
  <c r="W17" i="2"/>
  <c r="W16" i="2"/>
  <c r="W15" i="2"/>
  <c r="W14" i="2"/>
  <c r="W13" i="2"/>
  <c r="W12" i="2"/>
  <c r="G30" i="2" l="1"/>
  <c r="G30" i="12"/>
  <c r="G30" i="11"/>
  <c r="H34" i="1"/>
  <c r="W6" i="2"/>
  <c r="W10" i="2"/>
  <c r="W11" i="2"/>
  <c r="W9" i="2"/>
  <c r="W8" i="2"/>
  <c r="W7" i="2"/>
  <c r="W34" i="2" l="1"/>
  <c r="P34" i="1"/>
  <c r="Q34" i="1" s="1"/>
  <c r="Q36" i="1"/>
  <c r="P35" i="1"/>
  <c r="Q35" i="1" s="1"/>
  <c r="R35" i="1" l="1"/>
  <c r="S35" i="1" s="1"/>
  <c r="R34" i="1"/>
  <c r="S34" i="1" s="1"/>
  <c r="R36" i="1"/>
  <c r="S36" i="1" s="1"/>
  <c r="F14" i="1"/>
  <c r="F18" i="1"/>
  <c r="F13" i="1"/>
  <c r="G14" i="1" l="1"/>
  <c r="H14" i="1" s="1"/>
  <c r="G18" i="1"/>
  <c r="H18" i="1" s="1"/>
  <c r="G13" i="1"/>
  <c r="H13" i="1" s="1"/>
  <c r="F26" i="1"/>
  <c r="G26" i="1" s="1"/>
  <c r="F38" i="1"/>
  <c r="F36" i="1"/>
  <c r="G38" i="1" l="1"/>
  <c r="G36" i="1"/>
  <c r="H33" i="1"/>
  <c r="H26" i="1"/>
  <c r="I30" i="2" l="1"/>
  <c r="I30" i="11"/>
  <c r="I30" i="12"/>
  <c r="K30" i="12"/>
  <c r="K30" i="11"/>
  <c r="H38" i="1"/>
  <c r="K30" i="2"/>
  <c r="H36" i="1"/>
  <c r="F16" i="1"/>
  <c r="G16" i="1" s="1"/>
  <c r="F23" i="1"/>
  <c r="G23" i="1" s="1"/>
  <c r="F22" i="1"/>
  <c r="G22" i="1" s="1"/>
  <c r="F24" i="1"/>
  <c r="G24" i="1" s="1"/>
  <c r="F20" i="1"/>
  <c r="G20" i="1" s="1"/>
  <c r="F37" i="1"/>
  <c r="F35" i="1"/>
  <c r="F32" i="1"/>
  <c r="G32" i="1" s="1"/>
  <c r="F31" i="1"/>
  <c r="G31" i="1" s="1"/>
  <c r="F30" i="1"/>
  <c r="G30" i="1" s="1"/>
  <c r="F29" i="1"/>
  <c r="G29" i="1" s="1"/>
  <c r="F28" i="1"/>
  <c r="G28" i="1" s="1"/>
  <c r="F12" i="1"/>
  <c r="G12" i="1" s="1"/>
  <c r="F11" i="1"/>
  <c r="G11" i="1" s="1"/>
  <c r="F27" i="1"/>
  <c r="G27" i="1" s="1"/>
  <c r="F25" i="1"/>
  <c r="G25" i="1" s="1"/>
  <c r="F21" i="1"/>
  <c r="G21" i="1" s="1"/>
  <c r="F19" i="1"/>
  <c r="G19" i="1" s="1"/>
  <c r="F17" i="1"/>
  <c r="G17" i="1" s="1"/>
  <c r="F10" i="1"/>
  <c r="G10" i="1" s="1"/>
  <c r="F9" i="1"/>
  <c r="G9" i="1" s="1"/>
  <c r="H8" i="1"/>
  <c r="E30" i="12" l="1"/>
  <c r="E30" i="2"/>
  <c r="E30" i="11"/>
  <c r="G35" i="1"/>
  <c r="G37" i="1"/>
  <c r="H12" i="1"/>
  <c r="H25" i="1"/>
  <c r="H9" i="1"/>
  <c r="H10" i="1"/>
  <c r="H24" i="1"/>
  <c r="H27" i="1"/>
  <c r="H28" i="1"/>
  <c r="H17" i="1"/>
  <c r="H19" i="1"/>
  <c r="H22" i="1"/>
  <c r="H5" i="1"/>
  <c r="H31" i="1"/>
  <c r="H23" i="1"/>
  <c r="H11" i="1"/>
  <c r="H6" i="1"/>
  <c r="H30" i="1"/>
  <c r="H29" i="1"/>
  <c r="H7" i="1"/>
  <c r="H16" i="1"/>
  <c r="H20" i="1"/>
  <c r="H30" i="2" l="1"/>
  <c r="H30" i="11"/>
  <c r="H30" i="12"/>
  <c r="J30" i="2"/>
  <c r="J30" i="11"/>
  <c r="J30" i="12"/>
  <c r="H32" i="1"/>
  <c r="H21" i="1"/>
  <c r="H37" i="1"/>
  <c r="H35" i="1"/>
  <c r="P37" i="1"/>
  <c r="Q29" i="8" s="1"/>
  <c r="F4" i="1"/>
  <c r="P33" i="1"/>
  <c r="Q33" i="1" s="1"/>
  <c r="Q37" i="1" l="1"/>
  <c r="G4" i="1"/>
  <c r="R33" i="1"/>
  <c r="S33" i="1" s="1"/>
  <c r="H31" i="12" l="1"/>
  <c r="F31" i="12"/>
  <c r="I31" i="11"/>
  <c r="G31" i="11"/>
  <c r="F31" i="11"/>
  <c r="J31" i="11"/>
  <c r="K31" i="12"/>
  <c r="K31" i="11"/>
  <c r="E31" i="12"/>
  <c r="H31" i="11"/>
  <c r="I31" i="12"/>
  <c r="J31" i="12"/>
  <c r="G31" i="12"/>
  <c r="E31" i="11"/>
  <c r="J31" i="2"/>
  <c r="E31" i="2"/>
  <c r="F31" i="2"/>
  <c r="K31" i="2"/>
  <c r="H31" i="2"/>
  <c r="G31" i="2"/>
  <c r="I31" i="2"/>
  <c r="R37" i="1"/>
  <c r="H4" i="1"/>
  <c r="H34" i="2" l="1"/>
  <c r="Z34" i="2" s="1"/>
  <c r="Z2" i="2" s="1"/>
  <c r="H34" i="11"/>
  <c r="Z34" i="11" s="1"/>
  <c r="Z2" i="11" s="1"/>
  <c r="H34" i="12"/>
  <c r="Z34" i="12" s="1"/>
  <c r="Z2" i="12" s="1"/>
  <c r="S37" i="1"/>
</calcChain>
</file>

<file path=xl/sharedStrings.xml><?xml version="1.0" encoding="utf-8"?>
<sst xmlns="http://schemas.openxmlformats.org/spreadsheetml/2006/main" count="449" uniqueCount="283">
  <si>
    <t>Nome do Custo</t>
  </si>
  <si>
    <t>Aluguel</t>
  </si>
  <si>
    <t>Custo Mensal</t>
  </si>
  <si>
    <t>Condomínio</t>
  </si>
  <si>
    <t>Energia</t>
  </si>
  <si>
    <t>Água</t>
  </si>
  <si>
    <t>Internet / Telefone</t>
  </si>
  <si>
    <t>IPTU</t>
  </si>
  <si>
    <t>Seguro</t>
  </si>
  <si>
    <t>Domínios web</t>
  </si>
  <si>
    <t>Serviço e-mail</t>
  </si>
  <si>
    <t>Colaborador 1</t>
  </si>
  <si>
    <t>Colaborador 2</t>
  </si>
  <si>
    <t>Serviços Financeiros</t>
  </si>
  <si>
    <t>AutoCAD</t>
  </si>
  <si>
    <t>Sketchup</t>
  </si>
  <si>
    <t>Microsoft Office</t>
  </si>
  <si>
    <t>Lumion</t>
  </si>
  <si>
    <t>Adobe</t>
  </si>
  <si>
    <t>Materiais de Consumo</t>
  </si>
  <si>
    <t>ESPAÇO FÍSICO</t>
  </si>
  <si>
    <t>ESPAÇO DIGITAL</t>
  </si>
  <si>
    <t>PESSOAL</t>
  </si>
  <si>
    <t>OUTROS</t>
  </si>
  <si>
    <t>Etapas</t>
  </si>
  <si>
    <t>Levantamento</t>
  </si>
  <si>
    <t>Estudo</t>
  </si>
  <si>
    <t>Digitalização</t>
  </si>
  <si>
    <t>Executivo</t>
  </si>
  <si>
    <t>Serviços Contábeis</t>
  </si>
  <si>
    <t>RRT</t>
  </si>
  <si>
    <t>Impressões</t>
  </si>
  <si>
    <t>Visitas Técnicas</t>
  </si>
  <si>
    <t>Valor</t>
  </si>
  <si>
    <t>Custo                   Anual</t>
  </si>
  <si>
    <t>Comissão Sócio 1</t>
  </si>
  <si>
    <t>Comissão Sócio 2</t>
  </si>
  <si>
    <t>Custos Variáveis</t>
  </si>
  <si>
    <t>ANUAL</t>
  </si>
  <si>
    <t>MENSAL</t>
  </si>
  <si>
    <t>HORA</t>
  </si>
  <si>
    <t>DIA</t>
  </si>
  <si>
    <t>Pro-labore Sócio 1</t>
  </si>
  <si>
    <t>Pro-labore Sócio 2</t>
  </si>
  <si>
    <t>Custo     Dia Útil</t>
  </si>
  <si>
    <t>Custo Hora Útil</t>
  </si>
  <si>
    <t>Aprimoramento e Eventos</t>
  </si>
  <si>
    <t>Marketing</t>
  </si>
  <si>
    <t>Locomoção / Carro</t>
  </si>
  <si>
    <t>Resumo</t>
  </si>
  <si>
    <t>Freelances</t>
  </si>
  <si>
    <t>Gráfico de Custos (barra) - Valores Anuais</t>
  </si>
  <si>
    <t>Certificado digital</t>
  </si>
  <si>
    <t>+</t>
  </si>
  <si>
    <t>=</t>
  </si>
  <si>
    <t>Placa de Obra</t>
  </si>
  <si>
    <t>Quanto quero cobrar pelo projeto:</t>
  </si>
  <si>
    <t>Comissões e Impostos</t>
  </si>
  <si>
    <t>de custos</t>
  </si>
  <si>
    <t>de lucro</t>
  </si>
  <si>
    <t>Terei</t>
  </si>
  <si>
    <t>CUSTO DE PRODUÇÃO</t>
  </si>
  <si>
    <t>CUSTOS VARIÁVEIS</t>
  </si>
  <si>
    <t>COMISSÕES E IMPOSTOS</t>
  </si>
  <si>
    <t>Comissão Colaborador 1</t>
  </si>
  <si>
    <t>Comissão Colaborador 2</t>
  </si>
  <si>
    <t>Simples Nacional</t>
  </si>
  <si>
    <t>Deslocamentos</t>
  </si>
  <si>
    <t>Pro-labore Sócio 3</t>
  </si>
  <si>
    <t>Colaborador 3</t>
  </si>
  <si>
    <t>TOTAL</t>
  </si>
  <si>
    <t>AVCB (Bombeiros)</t>
  </si>
  <si>
    <t>CAU / CREA</t>
  </si>
  <si>
    <t>Assinaturas Revistas</t>
  </si>
  <si>
    <t>Colaborador 4</t>
  </si>
  <si>
    <t>INSS</t>
  </si>
  <si>
    <t>IRPF</t>
  </si>
  <si>
    <t>Pro-Labore Líquido</t>
  </si>
  <si>
    <t>INTERIORES</t>
  </si>
  <si>
    <t>Colaborador</t>
  </si>
  <si>
    <t>13º</t>
  </si>
  <si>
    <t>Valor Anual</t>
  </si>
  <si>
    <t>Férias</t>
  </si>
  <si>
    <t>FGTS</t>
  </si>
  <si>
    <t>FGTS (Férias e 13º)</t>
  </si>
  <si>
    <t>INSS (Férias e 13º)</t>
  </si>
  <si>
    <t>Valor Mensal</t>
  </si>
  <si>
    <t>Vale Transporte</t>
  </si>
  <si>
    <t>Vale Refeição</t>
  </si>
  <si>
    <t>IRRF (Férias e 13º)</t>
  </si>
  <si>
    <t>Sócio</t>
  </si>
  <si>
    <t>Salário-base:</t>
  </si>
  <si>
    <t>Pro-Labore Base:</t>
  </si>
  <si>
    <t>Salário Líquido:</t>
  </si>
  <si>
    <t>Custo p/ Empresa:</t>
  </si>
  <si>
    <t>Alíquota</t>
  </si>
  <si>
    <t>Salário Mensal (R$)</t>
  </si>
  <si>
    <t>Nome</t>
  </si>
  <si>
    <t>Comissão Sócio 3</t>
  </si>
  <si>
    <t>Comissão Colaborador 3</t>
  </si>
  <si>
    <t>Comissão Colaborador 4</t>
  </si>
  <si>
    <t>Tempo de Produção</t>
  </si>
  <si>
    <t>Limpeza Terceirizada</t>
  </si>
  <si>
    <t>Mobiliário / Renovação</t>
  </si>
  <si>
    <t>Equipamentos / Renovação</t>
  </si>
  <si>
    <t>Inscrição Municipal</t>
  </si>
  <si>
    <t>Serviço de 3D</t>
  </si>
  <si>
    <t>E-mail</t>
  </si>
  <si>
    <t>ORÇAMENTO DE INTERIORES</t>
  </si>
  <si>
    <t>Código</t>
  </si>
  <si>
    <t>Data</t>
  </si>
  <si>
    <t>Valor Orçamento</t>
  </si>
  <si>
    <t>Custo de Produção</t>
  </si>
  <si>
    <t>Coleta de Dados</t>
  </si>
  <si>
    <t>Anteprojeto</t>
  </si>
  <si>
    <t>Cortes e Elevações</t>
  </si>
  <si>
    <t>Indicação de pontos Ele/Hid</t>
  </si>
  <si>
    <t>Alteração 1 + Apresentação</t>
  </si>
  <si>
    <t>Alteração 2 + Apresentação</t>
  </si>
  <si>
    <t>Compatibilização</t>
  </si>
  <si>
    <t>Aprovação</t>
  </si>
  <si>
    <t>Desenhos e Documentos</t>
  </si>
  <si>
    <t>Alteração 3 + Apresentação</t>
  </si>
  <si>
    <t>Plantas e 3D + Apresentação</t>
  </si>
  <si>
    <t>Lucro</t>
  </si>
  <si>
    <t>Situação</t>
  </si>
  <si>
    <t>Tipo de Projeto</t>
  </si>
  <si>
    <t>Fechado</t>
  </si>
  <si>
    <t>Não Fechado</t>
  </si>
  <si>
    <t>Planta Layout</t>
  </si>
  <si>
    <t>Plantas de Piso</t>
  </si>
  <si>
    <t>Plantas de Forro / Iluminação</t>
  </si>
  <si>
    <t>Vistas dos Ambientes</t>
  </si>
  <si>
    <t>Memorial Descritivo</t>
  </si>
  <si>
    <t>Plantas Demolir / Construir</t>
  </si>
  <si>
    <t>Montagem das Pranchas</t>
  </si>
  <si>
    <t>Apresentação</t>
  </si>
  <si>
    <t>Alterações + Apresentação Final</t>
  </si>
  <si>
    <t>Medição in loco</t>
  </si>
  <si>
    <t>Plantas Layout</t>
  </si>
  <si>
    <t>Plantas de Execução</t>
  </si>
  <si>
    <t>Apreentação</t>
  </si>
  <si>
    <t>RESUMO</t>
  </si>
  <si>
    <t>Até</t>
  </si>
  <si>
    <t>De</t>
  </si>
  <si>
    <t>Acima de</t>
  </si>
  <si>
    <t>Nº de Dependentes</t>
  </si>
  <si>
    <t>Dedução</t>
  </si>
  <si>
    <t>Valor de dedução por cada Dependente:</t>
  </si>
  <si>
    <t>IRRF</t>
  </si>
  <si>
    <t>ANÁLISE ANUAL - 2021</t>
  </si>
  <si>
    <t>IR</t>
  </si>
  <si>
    <t>ARQUITETURA</t>
  </si>
  <si>
    <t>CONSULTORIA</t>
  </si>
  <si>
    <t xml:space="preserve">Lista de Custos Fixos </t>
  </si>
  <si>
    <t>Soma dos Custos de Produção dos Projetos Fechados</t>
  </si>
  <si>
    <t>REALIZADOS</t>
  </si>
  <si>
    <t>FECHADOS</t>
  </si>
  <si>
    <t>NÃO FECHADOS</t>
  </si>
  <si>
    <t>QTD.</t>
  </si>
  <si>
    <t>Custo Anual Fixo (meta à superar)</t>
  </si>
  <si>
    <t>S1</t>
  </si>
  <si>
    <t>S2</t>
  </si>
  <si>
    <t>S3</t>
  </si>
  <si>
    <t>C1</t>
  </si>
  <si>
    <t>C2</t>
  </si>
  <si>
    <t>C3</t>
  </si>
  <si>
    <t>C4</t>
  </si>
  <si>
    <t>Tempo (Dias)</t>
  </si>
  <si>
    <t>TOTAL DE TEMPO DE PRODUÇÃO (Dias)</t>
  </si>
  <si>
    <t>CUSTO REF. SALÁRIO</t>
  </si>
  <si>
    <t>CUSTO REF. ESCRITÓRIO</t>
  </si>
  <si>
    <t>Análise dos dados</t>
  </si>
  <si>
    <t>Vistas</t>
  </si>
  <si>
    <t>Maquete Eletrônica</t>
  </si>
  <si>
    <t>Montagem da Apresentação</t>
  </si>
  <si>
    <t>Execução</t>
  </si>
  <si>
    <t>Cliente 01</t>
  </si>
  <si>
    <t>Cliente 02</t>
  </si>
  <si>
    <t>Cliente 03</t>
  </si>
  <si>
    <t>Cliente 04</t>
  </si>
  <si>
    <t>Cliente 05</t>
  </si>
  <si>
    <t>Cliente 06</t>
  </si>
  <si>
    <t>Cliente 07</t>
  </si>
  <si>
    <t>Cliente 08</t>
  </si>
  <si>
    <t>Cliente 09</t>
  </si>
  <si>
    <t>Cliente 10</t>
  </si>
  <si>
    <t>Cliente 11</t>
  </si>
  <si>
    <t>Cliente 12</t>
  </si>
  <si>
    <t>Cliente 13</t>
  </si>
  <si>
    <t>Cliente 14</t>
  </si>
  <si>
    <t>Cliente 15</t>
  </si>
  <si>
    <t>Cliente 16</t>
  </si>
  <si>
    <t>Cliente 17</t>
  </si>
  <si>
    <t>Cliente 18</t>
  </si>
  <si>
    <t>Cliente 19</t>
  </si>
  <si>
    <t>Cliente 20</t>
  </si>
  <si>
    <t>Cliente 21</t>
  </si>
  <si>
    <t>Cliente 22</t>
  </si>
  <si>
    <t>Cliente 23</t>
  </si>
  <si>
    <t>Cliente 24</t>
  </si>
  <si>
    <t>Cliente 25</t>
  </si>
  <si>
    <t>Cliente 26</t>
  </si>
  <si>
    <t>Cliente 27</t>
  </si>
  <si>
    <t>Cliente 28</t>
  </si>
  <si>
    <t>Cliente 29</t>
  </si>
  <si>
    <t>Cliente 30</t>
  </si>
  <si>
    <t>Cliente 31</t>
  </si>
  <si>
    <t>Cliente 32</t>
  </si>
  <si>
    <t>Cliente 33</t>
  </si>
  <si>
    <t>Cliente 34</t>
  </si>
  <si>
    <t>Cliente 35</t>
  </si>
  <si>
    <t>Cliente 36</t>
  </si>
  <si>
    <t>Cliente 37</t>
  </si>
  <si>
    <t>Cliente 38</t>
  </si>
  <si>
    <t>Cliente 39</t>
  </si>
  <si>
    <t>Cliente 40</t>
  </si>
  <si>
    <t>Cliente 41</t>
  </si>
  <si>
    <t>Cliente 42</t>
  </si>
  <si>
    <t>Cliente 43</t>
  </si>
  <si>
    <t>Cliente 44</t>
  </si>
  <si>
    <t>Cliente 45</t>
  </si>
  <si>
    <t>Cliente 46</t>
  </si>
  <si>
    <t>Cliente 47</t>
  </si>
  <si>
    <t>Cliente 48</t>
  </si>
  <si>
    <t>Cliente 49</t>
  </si>
  <si>
    <t>Cliente 50</t>
  </si>
  <si>
    <t>Cliente 51</t>
  </si>
  <si>
    <t>Cliente 52</t>
  </si>
  <si>
    <t>Cliente 53</t>
  </si>
  <si>
    <t>Cliente 54</t>
  </si>
  <si>
    <t>Cliente 55</t>
  </si>
  <si>
    <t>Cliente 56</t>
  </si>
  <si>
    <t>Cliente 57</t>
  </si>
  <si>
    <t>Cliente 58</t>
  </si>
  <si>
    <t>Cliente 59</t>
  </si>
  <si>
    <t>Cliente 60</t>
  </si>
  <si>
    <t>Cliente 61</t>
  </si>
  <si>
    <t>Cliente 62</t>
  </si>
  <si>
    <t>Cliente 63</t>
  </si>
  <si>
    <t>Cliente 64</t>
  </si>
  <si>
    <t>Cliente 65</t>
  </si>
  <si>
    <t>Cliente 66</t>
  </si>
  <si>
    <t>Cliente 67</t>
  </si>
  <si>
    <t>Cliente 68</t>
  </si>
  <si>
    <t>Cliente 69</t>
  </si>
  <si>
    <t>Cliente 70</t>
  </si>
  <si>
    <t>Cliente 71</t>
  </si>
  <si>
    <t>Cliente 72</t>
  </si>
  <si>
    <t>Cliente 73</t>
  </si>
  <si>
    <t>Cliente 74</t>
  </si>
  <si>
    <t>Cliente 75</t>
  </si>
  <si>
    <t>Cliente 76</t>
  </si>
  <si>
    <t>Cliente 77</t>
  </si>
  <si>
    <t>Cliente 78</t>
  </si>
  <si>
    <t>Cliente 79</t>
  </si>
  <si>
    <t>Cliente 80</t>
  </si>
  <si>
    <t>Cliente 81</t>
  </si>
  <si>
    <t>Cliente 82</t>
  </si>
  <si>
    <t>Cliente 83</t>
  </si>
  <si>
    <t>Cliente 84</t>
  </si>
  <si>
    <t>Cliente 85</t>
  </si>
  <si>
    <t>Cliente 86</t>
  </si>
  <si>
    <t>Cliente 87</t>
  </si>
  <si>
    <t>Cliente 88</t>
  </si>
  <si>
    <t>Cliente 89</t>
  </si>
  <si>
    <t>Cliente 90</t>
  </si>
  <si>
    <t>Cliente 91</t>
  </si>
  <si>
    <t>Cliente 92</t>
  </si>
  <si>
    <t>Cliente 93</t>
  </si>
  <si>
    <t>Cliente 94</t>
  </si>
  <si>
    <t>Cliente 95</t>
  </si>
  <si>
    <t>Cliente 96</t>
  </si>
  <si>
    <t>Cliente 97</t>
  </si>
  <si>
    <t>Cliente 98</t>
  </si>
  <si>
    <t>Cliente 99</t>
  </si>
  <si>
    <t>Calculadora de Salários (empresa)</t>
  </si>
  <si>
    <t>ORÇAMENTO DE ARQUITETURA</t>
  </si>
  <si>
    <t>ORÇAMENTO DE CONSULTORIA</t>
  </si>
  <si>
    <t>ISSQN Avulso</t>
  </si>
  <si>
    <t>*desenvolvido por Gordeeff Arquitetura</t>
  </si>
  <si>
    <t>*planilha para uso exclusivo dos alunos PDZ, a revenda ou distribuição é proibida</t>
  </si>
  <si>
    <t>DESENVOLVIDO POR GORDEEFF ARQUITETURA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</si>
</sst>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;;;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Lato Heavy"/>
      <family val="2"/>
    </font>
    <font>
      <sz val="10"/>
      <color theme="1"/>
      <name val="Lato Heavy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Lato Heavy"/>
      <family val="2"/>
    </font>
    <font>
      <sz val="14"/>
      <color theme="1"/>
      <name val="Lato Heavy"/>
      <family val="2"/>
    </font>
    <font>
      <sz val="8"/>
      <color theme="1"/>
      <name val="Lato Heavy"/>
      <family val="2"/>
    </font>
    <font>
      <sz val="18"/>
      <color theme="2" tint="-0.749992370372631"/>
      <name val="Lato Heavy"/>
      <family val="2"/>
    </font>
    <font>
      <sz val="9"/>
      <name val="Lato Heavy"/>
      <family val="2"/>
    </font>
    <font>
      <sz val="11"/>
      <name val="Lato Heavy"/>
      <family val="2"/>
    </font>
    <font>
      <sz val="9"/>
      <color theme="5" tint="-0.249977111117893"/>
      <name val="Lato Heavy"/>
      <family val="2"/>
    </font>
    <font>
      <sz val="10"/>
      <color theme="5" tint="-0.249977111117893"/>
      <name val="Lato Heavy"/>
      <family val="2"/>
    </font>
    <font>
      <sz val="14"/>
      <color theme="4" tint="-0.249977111117893"/>
      <name val="Lato Heavy"/>
      <family val="2"/>
    </font>
    <font>
      <sz val="10"/>
      <name val="Lato Heavy"/>
      <family val="2"/>
    </font>
    <font>
      <sz val="9"/>
      <color theme="4" tint="-0.249977111117893"/>
      <name val="Lato Heavy"/>
      <family val="2"/>
    </font>
    <font>
      <sz val="9"/>
      <color rgb="FFC00000"/>
      <name val="Lato Heavy"/>
      <family val="2"/>
    </font>
    <font>
      <sz val="16"/>
      <color theme="2" tint="-0.749992370372631"/>
      <name val="Lato Heavy"/>
      <family val="2"/>
    </font>
    <font>
      <sz val="9"/>
      <color theme="9" tint="-0.249977111117893"/>
      <name val="Lato Heavy"/>
      <family val="2"/>
    </font>
    <font>
      <sz val="14"/>
      <color theme="2" tint="-0.749992370372631"/>
      <name val="Lato Heavy"/>
      <family val="2"/>
    </font>
    <font>
      <sz val="11"/>
      <color theme="1"/>
      <name val="Futura PT Demi"/>
      <family val="2"/>
    </font>
    <font>
      <sz val="48"/>
      <color theme="1"/>
      <name val="Futura PT Demi"/>
      <family val="2"/>
    </font>
    <font>
      <sz val="10"/>
      <color theme="2" tint="-0.749992370372631"/>
      <name val="Lato Heavy"/>
      <family val="2"/>
    </font>
    <font>
      <sz val="9"/>
      <color theme="1"/>
      <name val="Futura PT Medium"/>
      <family val="2"/>
    </font>
    <font>
      <sz val="10"/>
      <color theme="5" tint="-0.249977111117893"/>
      <name val="Futura PT Demi"/>
      <family val="2"/>
    </font>
    <font>
      <sz val="9"/>
      <color theme="1"/>
      <name val="Futura PT Demi"/>
      <family val="2"/>
    </font>
    <font>
      <sz val="48"/>
      <color theme="0" tint="-0.499984740745262"/>
      <name val="Futura PT Demi"/>
      <family val="2"/>
    </font>
    <font>
      <sz val="26"/>
      <color theme="2" tint="-0.749992370372631"/>
      <name val="Futura PT Demi"/>
      <family val="2"/>
    </font>
    <font>
      <sz val="24"/>
      <color theme="0" tint="-0.499984740745262"/>
      <name val="Futura PT Demi"/>
      <family val="2"/>
    </font>
    <font>
      <sz val="9"/>
      <name val="Futura PT Medium"/>
      <family val="2"/>
    </font>
    <font>
      <sz val="20"/>
      <color theme="4"/>
      <name val="Futura PT Demi"/>
      <family val="2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theme="1"/>
      <name val="Futura PT Medium"/>
      <family val="2"/>
    </font>
    <font>
      <sz val="72"/>
      <color theme="1"/>
      <name val="Futura PT Medium"/>
      <family val="2"/>
    </font>
    <font>
      <sz val="14"/>
      <color theme="1"/>
      <name val="Futura PT Medium"/>
      <family val="2"/>
    </font>
    <font>
      <sz val="10"/>
      <color theme="1"/>
      <name val="Futura PT Demi"/>
      <family val="2"/>
    </font>
    <font>
      <sz val="10"/>
      <color theme="1"/>
      <name val="Futura PT Medium"/>
      <family val="2"/>
    </font>
    <font>
      <sz val="11"/>
      <color theme="5" tint="-0.249977111117893"/>
      <name val="Futura PT Demi"/>
      <family val="2"/>
    </font>
    <font>
      <sz val="11"/>
      <color rgb="FFFF0000"/>
      <name val="Futura PT Demi"/>
      <family val="2"/>
    </font>
    <font>
      <sz val="20"/>
      <name val="Futura PT Demi"/>
      <family val="2"/>
    </font>
    <font>
      <sz val="12"/>
      <color theme="1" tint="0.34998626667073579"/>
      <name val="Futura PT Demi"/>
      <family val="2"/>
    </font>
    <font>
      <sz val="22"/>
      <color theme="4" tint="-0.249977111117893"/>
      <name val="Futura PT Demi"/>
      <family val="2"/>
    </font>
    <font>
      <sz val="16"/>
      <color theme="9" tint="-0.249977111117893"/>
      <name val="Futura PT Demi"/>
      <family val="2"/>
    </font>
    <font>
      <sz val="16"/>
      <color rgb="FFFF0000"/>
      <name val="Futura PT Demi"/>
      <family val="2"/>
    </font>
    <font>
      <sz val="36"/>
      <color theme="0" tint="-0.499984740745262"/>
      <name val="Futura PT Demi"/>
      <family val="2"/>
    </font>
    <font>
      <sz val="11"/>
      <color theme="2" tint="-0.499984740745262"/>
      <name val="Lato Heavy"/>
      <family val="2"/>
    </font>
    <font>
      <sz val="9"/>
      <color theme="1"/>
      <name val="Lato Medium"/>
      <family val="2"/>
    </font>
    <font>
      <b/>
      <sz val="9"/>
      <color theme="1"/>
      <name val="Lato Medium"/>
      <family val="2"/>
    </font>
    <font>
      <b/>
      <sz val="18"/>
      <color theme="2" tint="-0.499984740745262"/>
      <name val="Futura PT Demi"/>
      <family val="2"/>
    </font>
    <font>
      <sz val="9"/>
      <color theme="1"/>
      <name val="Futura PT Book"/>
      <family val="2"/>
    </font>
    <font>
      <sz val="10"/>
      <color theme="2" tint="-0.749992370372631"/>
      <name val="Futura PT Demi"/>
      <family val="2"/>
    </font>
    <font>
      <sz val="11"/>
      <color theme="2" tint="-0.499984740745262"/>
      <name val="Calibri"/>
      <family val="2"/>
      <scheme val="minor"/>
    </font>
    <font>
      <sz val="8"/>
      <color theme="2" tint="-0.499984740745262"/>
      <name val="Lato Medium"/>
      <family val="2"/>
    </font>
    <font>
      <sz val="10"/>
      <color theme="2" tint="-0.499984740745262"/>
      <name val="Calibri"/>
      <family val="2"/>
      <scheme val="minor"/>
    </font>
    <font>
      <sz val="9"/>
      <color theme="2" tint="-0.499984740745262"/>
      <name val="Futura PT Medium"/>
      <family val="2"/>
    </font>
    <font>
      <sz val="9"/>
      <color theme="2" tint="-0.499984740745262"/>
      <name val="Lato Heavy"/>
      <family val="2"/>
    </font>
    <font>
      <b/>
      <sz val="9"/>
      <color theme="1" tint="0.34998626667073579"/>
      <name val="Lato Medium"/>
      <family val="2"/>
    </font>
    <font>
      <b/>
      <sz val="8"/>
      <color theme="1" tint="0.34998626667073579"/>
      <name val="Lato Medium"/>
      <family val="2"/>
    </font>
    <font>
      <sz val="9"/>
      <color theme="1" tint="0.34998626667073579"/>
      <name val="Futura PT Medium"/>
      <family val="2"/>
    </font>
    <font>
      <b/>
      <sz val="18"/>
      <color theme="1" tint="0.34998626667073579"/>
      <name val="Futura PT Demi"/>
      <family val="2"/>
    </font>
    <font>
      <sz val="9"/>
      <color theme="1" tint="0.34998626667073579"/>
      <name val="Lato Medium"/>
      <family val="2"/>
    </font>
    <font>
      <sz val="16"/>
      <color theme="1" tint="0.34998626667073579"/>
      <name val="Futura PT Demi"/>
      <family val="2"/>
    </font>
    <font>
      <sz val="10"/>
      <color theme="1" tint="0.34998626667073579"/>
      <name val="Futura PT Demi"/>
      <family val="2"/>
    </font>
    <font>
      <sz val="11"/>
      <color theme="9" tint="-0.249977111117893"/>
      <name val="Futura PT Demi"/>
      <family val="2"/>
    </font>
    <font>
      <sz val="11"/>
      <color theme="4" tint="-0.249977111117893"/>
      <name val="Futura PT Demi"/>
      <family val="2"/>
    </font>
    <font>
      <u/>
      <sz val="11"/>
      <color theme="10"/>
      <name val="Calibri"/>
      <family val="2"/>
      <scheme val="minor"/>
    </font>
    <font>
      <sz val="26"/>
      <color theme="0" tint="-0.499984740745262"/>
      <name val="Futura PT Demi"/>
      <family val="2"/>
    </font>
    <font>
      <sz val="16"/>
      <color theme="1"/>
      <name val="Futura PT Demi"/>
      <family val="2"/>
    </font>
    <font>
      <b/>
      <sz val="10"/>
      <color theme="4" tint="-0.249977111117893"/>
      <name val="Futura PT Medium"/>
      <family val="2"/>
    </font>
    <font>
      <sz val="11"/>
      <color theme="1" tint="0.34998626667073579"/>
      <name val="Futura PT Demi"/>
      <family val="2"/>
    </font>
    <font>
      <sz val="10"/>
      <color rgb="FF712373"/>
      <name val="Futura PT Demi"/>
      <family val="2"/>
    </font>
    <font>
      <sz val="10"/>
      <color rgb="FFC00000"/>
      <name val="Futura PT Demi"/>
      <family val="2"/>
    </font>
    <font>
      <sz val="10"/>
      <color theme="2" tint="-0.499984740745262"/>
      <name val="Lato Heavy"/>
      <family val="2"/>
    </font>
    <font>
      <sz val="16"/>
      <color theme="0" tint="-0.499984740745262"/>
      <name val="Futura PT Demi"/>
      <family val="2"/>
    </font>
    <font>
      <sz val="14"/>
      <color theme="0" tint="-0.499984740745262"/>
      <name val="Futura PT Demi"/>
      <family val="2"/>
    </font>
    <font>
      <sz val="8"/>
      <color rgb="FFFF0000"/>
      <name val="Futura PT Demi"/>
      <family val="2"/>
    </font>
    <font>
      <sz val="8"/>
      <color theme="1"/>
      <name val="Futura PT Demi"/>
      <family val="2"/>
    </font>
    <font>
      <sz val="20"/>
      <color theme="0" tint="-0.499984740745262"/>
      <name val="Futura PT Demi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364">
    <xf numFmtId="0" fontId="0" fillId="0" borderId="0" xfId="0"/>
    <xf numFmtId="0" fontId="1" fillId="0" borderId="0" xfId="0" applyFont="1"/>
    <xf numFmtId="0" fontId="5" fillId="2" borderId="0" xfId="0" applyFont="1" applyFill="1"/>
    <xf numFmtId="164" fontId="5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/>
    </xf>
    <xf numFmtId="164" fontId="5" fillId="2" borderId="0" xfId="2" applyNumberFormat="1" applyFont="1" applyFill="1" applyBorder="1"/>
    <xf numFmtId="0" fontId="1" fillId="3" borderId="0" xfId="0" applyFont="1" applyFill="1"/>
    <xf numFmtId="0" fontId="5" fillId="3" borderId="0" xfId="0" applyFont="1" applyFill="1"/>
    <xf numFmtId="0" fontId="0" fillId="3" borderId="0" xfId="0" applyFill="1"/>
    <xf numFmtId="0" fontId="12" fillId="2" borderId="0" xfId="0" applyFont="1" applyFill="1" applyAlignment="1">
      <alignment horizontal="right" vertical="center" wrapText="1"/>
    </xf>
    <xf numFmtId="0" fontId="0" fillId="3" borderId="0" xfId="0" applyFill="1" applyBorder="1"/>
    <xf numFmtId="0" fontId="1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vertical="center"/>
    </xf>
    <xf numFmtId="0" fontId="10" fillId="3" borderId="0" xfId="0" applyFont="1" applyFill="1" applyBorder="1"/>
    <xf numFmtId="164" fontId="11" fillId="3" borderId="0" xfId="0" applyNumberFormat="1" applyFont="1" applyFill="1" applyBorder="1"/>
    <xf numFmtId="164" fontId="11" fillId="3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1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4" fontId="5" fillId="2" borderId="0" xfId="0" applyNumberFormat="1" applyFont="1" applyFill="1" applyBorder="1"/>
    <xf numFmtId="0" fontId="10" fillId="2" borderId="0" xfId="0" applyFont="1" applyFill="1" applyBorder="1"/>
    <xf numFmtId="9" fontId="5" fillId="2" borderId="0" xfId="1" applyFont="1" applyFill="1" applyBorder="1"/>
    <xf numFmtId="164" fontId="15" fillId="2" borderId="0" xfId="0" applyNumberFormat="1" applyFont="1" applyFill="1" applyBorder="1"/>
    <xf numFmtId="0" fontId="2" fillId="3" borderId="0" xfId="0" applyFont="1" applyFill="1" applyBorder="1"/>
    <xf numFmtId="0" fontId="9" fillId="3" borderId="0" xfId="0" applyFont="1" applyFill="1" applyBorder="1"/>
    <xf numFmtId="0" fontId="7" fillId="3" borderId="0" xfId="0" applyFont="1" applyFill="1" applyBorder="1"/>
    <xf numFmtId="164" fontId="5" fillId="3" borderId="0" xfId="2" applyNumberFormat="1" applyFont="1" applyFill="1" applyBorder="1"/>
    <xf numFmtId="0" fontId="14" fillId="3" borderId="0" xfId="0" applyFont="1" applyFill="1" applyBorder="1"/>
    <xf numFmtId="10" fontId="16" fillId="3" borderId="0" xfId="0" applyNumberFormat="1" applyFont="1" applyFill="1" applyBorder="1"/>
    <xf numFmtId="164" fontId="18" fillId="3" borderId="0" xfId="1" applyNumberFormat="1" applyFont="1" applyFill="1" applyBorder="1"/>
    <xf numFmtId="164" fontId="11" fillId="2" borderId="0" xfId="0" applyNumberFormat="1" applyFont="1" applyFill="1" applyBorder="1" applyAlignment="1">
      <alignment horizontal="right"/>
    </xf>
    <xf numFmtId="0" fontId="4" fillId="3" borderId="0" xfId="0" applyFont="1" applyFill="1"/>
    <xf numFmtId="164" fontId="5" fillId="3" borderId="0" xfId="0" applyNumberFormat="1" applyFont="1" applyFill="1"/>
    <xf numFmtId="0" fontId="10" fillId="3" borderId="0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6" borderId="0" xfId="0" applyNumberFormat="1" applyFont="1" applyFill="1" applyBorder="1"/>
    <xf numFmtId="0" fontId="5" fillId="6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164" fontId="11" fillId="5" borderId="0" xfId="2" applyNumberFormat="1" applyFont="1" applyFill="1" applyBorder="1" applyAlignment="1">
      <alignment horizontal="right" vertical="center"/>
    </xf>
    <xf numFmtId="0" fontId="1" fillId="7" borderId="0" xfId="0" applyFont="1" applyFill="1" applyBorder="1"/>
    <xf numFmtId="0" fontId="1" fillId="2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/>
    </xf>
    <xf numFmtId="0" fontId="20" fillId="3" borderId="0" xfId="0" applyFont="1" applyFill="1"/>
    <xf numFmtId="0" fontId="21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/>
    <xf numFmtId="0" fontId="5" fillId="3" borderId="0" xfId="0" applyFont="1" applyFill="1" applyAlignment="1">
      <alignment horizontal="right" vertical="center"/>
    </xf>
    <xf numFmtId="9" fontId="5" fillId="3" borderId="0" xfId="1" applyFont="1" applyFill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9" borderId="0" xfId="0" applyFont="1" applyFill="1" applyBorder="1"/>
    <xf numFmtId="0" fontId="1" fillId="9" borderId="0" xfId="0" applyFont="1" applyFill="1" applyBorder="1"/>
    <xf numFmtId="0" fontId="11" fillId="9" borderId="0" xfId="0" applyFont="1" applyFill="1" applyBorder="1"/>
    <xf numFmtId="164" fontId="11" fillId="9" borderId="0" xfId="0" applyNumberFormat="1" applyFont="1" applyFill="1" applyBorder="1"/>
    <xf numFmtId="0" fontId="15" fillId="9" borderId="0" xfId="0" applyNumberFormat="1" applyFont="1" applyFill="1" applyBorder="1"/>
    <xf numFmtId="0" fontId="13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right" vertical="center"/>
    </xf>
    <xf numFmtId="0" fontId="33" fillId="3" borderId="0" xfId="0" applyFont="1" applyFill="1"/>
    <xf numFmtId="0" fontId="0" fillId="2" borderId="0" xfId="0" applyFill="1" applyBorder="1"/>
    <xf numFmtId="0" fontId="23" fillId="2" borderId="0" xfId="0" applyFont="1" applyFill="1"/>
    <xf numFmtId="0" fontId="33" fillId="2" borderId="0" xfId="0" applyFont="1" applyFill="1"/>
    <xf numFmtId="0" fontId="34" fillId="3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3" fillId="2" borderId="0" xfId="0" applyFont="1" applyFill="1" applyBorder="1"/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3" xfId="0" applyFont="1" applyFill="1" applyBorder="1"/>
    <xf numFmtId="0" fontId="37" fillId="2" borderId="4" xfId="0" applyFont="1" applyFill="1" applyBorder="1"/>
    <xf numFmtId="0" fontId="37" fillId="2" borderId="0" xfId="0" applyFont="1" applyFill="1" applyBorder="1"/>
    <xf numFmtId="0" fontId="38" fillId="2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left"/>
    </xf>
    <xf numFmtId="0" fontId="33" fillId="3" borderId="6" xfId="0" applyFont="1" applyFill="1" applyBorder="1"/>
    <xf numFmtId="0" fontId="0" fillId="3" borderId="6" xfId="0" applyFill="1" applyBorder="1"/>
    <xf numFmtId="0" fontId="32" fillId="3" borderId="0" xfId="0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vertical="center"/>
    </xf>
    <xf numFmtId="0" fontId="40" fillId="3" borderId="0" xfId="0" applyFont="1" applyFill="1" applyBorder="1" applyAlignment="1">
      <alignment horizontal="right" vertical="center"/>
    </xf>
    <xf numFmtId="164" fontId="43" fillId="3" borderId="0" xfId="1" applyNumberFormat="1" applyFont="1" applyFill="1" applyBorder="1" applyAlignment="1"/>
    <xf numFmtId="164" fontId="44" fillId="3" borderId="6" xfId="0" applyNumberFormat="1" applyFont="1" applyFill="1" applyBorder="1" applyAlignment="1">
      <alignment horizontal="right"/>
    </xf>
    <xf numFmtId="0" fontId="27" fillId="3" borderId="0" xfId="0" applyFont="1" applyFill="1" applyBorder="1" applyAlignment="1">
      <alignment vertical="center"/>
    </xf>
    <xf numFmtId="164" fontId="44" fillId="3" borderId="6" xfId="0" applyNumberFormat="1" applyFont="1" applyFill="1" applyBorder="1" applyAlignment="1"/>
    <xf numFmtId="164" fontId="44" fillId="3" borderId="0" xfId="0" applyNumberFormat="1" applyFont="1" applyFill="1" applyBorder="1" applyAlignment="1"/>
    <xf numFmtId="164" fontId="44" fillId="2" borderId="0" xfId="0" applyNumberFormat="1" applyFont="1" applyFill="1" applyBorder="1" applyAlignment="1"/>
    <xf numFmtId="0" fontId="31" fillId="3" borderId="0" xfId="0" applyFont="1" applyFill="1" applyBorder="1" applyAlignment="1"/>
    <xf numFmtId="0" fontId="28" fillId="3" borderId="6" xfId="0" applyFont="1" applyFill="1" applyBorder="1" applyAlignment="1">
      <alignment horizontal="left"/>
    </xf>
    <xf numFmtId="0" fontId="26" fillId="3" borderId="6" xfId="0" applyFont="1" applyFill="1" applyBorder="1" applyAlignment="1">
      <alignment vertical="center"/>
    </xf>
    <xf numFmtId="0" fontId="41" fillId="3" borderId="6" xfId="0" applyFont="1" applyFill="1" applyBorder="1" applyAlignment="1">
      <alignment horizontal="right"/>
    </xf>
    <xf numFmtId="164" fontId="30" fillId="3" borderId="6" xfId="0" applyNumberFormat="1" applyFont="1" applyFill="1" applyBorder="1" applyAlignment="1"/>
    <xf numFmtId="0" fontId="41" fillId="3" borderId="6" xfId="0" applyFont="1" applyFill="1" applyBorder="1" applyAlignment="1">
      <alignment horizontal="left"/>
    </xf>
    <xf numFmtId="0" fontId="35" fillId="2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33" fillId="3" borderId="0" xfId="0" applyFont="1" applyFill="1" applyBorder="1"/>
    <xf numFmtId="0" fontId="37" fillId="3" borderId="0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right" vertical="center"/>
    </xf>
    <xf numFmtId="164" fontId="44" fillId="3" borderId="6" xfId="2" applyNumberFormat="1" applyFont="1" applyFill="1" applyBorder="1" applyAlignment="1">
      <alignment horizontal="right" vertical="center"/>
    </xf>
    <xf numFmtId="164" fontId="43" fillId="3" borderId="6" xfId="1" applyNumberFormat="1" applyFont="1" applyFill="1" applyBorder="1" applyAlignment="1">
      <alignment horizontal="center"/>
    </xf>
    <xf numFmtId="9" fontId="38" fillId="2" borderId="2" xfId="1" applyFont="1" applyFill="1" applyBorder="1"/>
    <xf numFmtId="164" fontId="39" fillId="2" borderId="3" xfId="0" applyNumberFormat="1" applyFont="1" applyFill="1" applyBorder="1"/>
    <xf numFmtId="9" fontId="38" fillId="2" borderId="5" xfId="1" applyFont="1" applyFill="1" applyBorder="1"/>
    <xf numFmtId="164" fontId="39" fillId="2" borderId="4" xfId="0" applyNumberFormat="1" applyFont="1" applyFill="1" applyBorder="1"/>
    <xf numFmtId="0" fontId="37" fillId="2" borderId="1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164" fontId="23" fillId="7" borderId="5" xfId="0" applyNumberFormat="1" applyFont="1" applyFill="1" applyBorder="1" applyAlignment="1">
      <alignment horizontal="right" vertical="center"/>
    </xf>
    <xf numFmtId="164" fontId="23" fillId="7" borderId="4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0" fillId="7" borderId="0" xfId="0" applyFont="1" applyFill="1" applyBorder="1" applyAlignment="1">
      <alignment vertical="center"/>
    </xf>
    <xf numFmtId="9" fontId="5" fillId="2" borderId="0" xfId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Alignment="1">
      <alignment vertical="center"/>
    </xf>
    <xf numFmtId="164" fontId="9" fillId="7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Fill="1" applyBorder="1"/>
    <xf numFmtId="0" fontId="45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/>
    <xf numFmtId="164" fontId="5" fillId="0" borderId="0" xfId="2" applyNumberFormat="1" applyFont="1" applyFill="1" applyBorder="1"/>
    <xf numFmtId="9" fontId="5" fillId="0" borderId="0" xfId="1" applyFont="1" applyFill="1" applyBorder="1"/>
    <xf numFmtId="9" fontId="5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20" fillId="2" borderId="0" xfId="0" applyFont="1" applyFill="1" applyAlignment="1">
      <alignment horizontal="center" vertical="center"/>
    </xf>
    <xf numFmtId="0" fontId="49" fillId="0" borderId="0" xfId="0" applyFont="1" applyFill="1" applyAlignment="1"/>
    <xf numFmtId="0" fontId="36" fillId="2" borderId="0" xfId="0" applyFont="1" applyFill="1" applyBorder="1" applyAlignment="1">
      <alignment horizontal="left"/>
    </xf>
    <xf numFmtId="164" fontId="23" fillId="6" borderId="2" xfId="0" applyNumberFormat="1" applyFont="1" applyFill="1" applyBorder="1" applyAlignment="1">
      <alignment horizontal="right" vertical="center"/>
    </xf>
    <xf numFmtId="164" fontId="23" fillId="6" borderId="3" xfId="0" applyNumberFormat="1" applyFont="1" applyFill="1" applyBorder="1" applyAlignment="1">
      <alignment horizontal="right" vertical="center"/>
    </xf>
    <xf numFmtId="164" fontId="23" fillId="6" borderId="5" xfId="0" applyNumberFormat="1" applyFont="1" applyFill="1" applyBorder="1" applyAlignment="1">
      <alignment horizontal="right" vertical="center"/>
    </xf>
    <xf numFmtId="164" fontId="23" fillId="6" borderId="4" xfId="0" applyNumberFormat="1" applyFont="1" applyFill="1" applyBorder="1" applyAlignment="1">
      <alignment horizontal="right" vertical="center"/>
    </xf>
    <xf numFmtId="164" fontId="23" fillId="9" borderId="5" xfId="0" applyNumberFormat="1" applyFont="1" applyFill="1" applyBorder="1" applyAlignment="1">
      <alignment horizontal="right" vertical="center"/>
    </xf>
    <xf numFmtId="164" fontId="23" fillId="9" borderId="4" xfId="0" applyNumberFormat="1" applyFont="1" applyFill="1" applyBorder="1" applyAlignment="1">
      <alignment horizontal="right" vertical="center"/>
    </xf>
    <xf numFmtId="164" fontId="23" fillId="9" borderId="2" xfId="0" applyNumberFormat="1" applyFont="1" applyFill="1" applyBorder="1" applyAlignment="1">
      <alignment horizontal="right" vertical="center"/>
    </xf>
    <xf numFmtId="164" fontId="23" fillId="9" borderId="3" xfId="0" applyNumberFormat="1" applyFont="1" applyFill="1" applyBorder="1" applyAlignment="1">
      <alignment horizontal="right" vertical="center"/>
    </xf>
    <xf numFmtId="164" fontId="23" fillId="5" borderId="5" xfId="0" applyNumberFormat="1" applyFont="1" applyFill="1" applyBorder="1" applyAlignment="1">
      <alignment horizontal="right" vertical="center"/>
    </xf>
    <xf numFmtId="164" fontId="23" fillId="5" borderId="4" xfId="0" applyNumberFormat="1" applyFont="1" applyFill="1" applyBorder="1" applyAlignment="1">
      <alignment horizontal="right" vertical="center"/>
    </xf>
    <xf numFmtId="0" fontId="51" fillId="7" borderId="1" xfId="0" applyFont="1" applyFill="1" applyBorder="1" applyAlignment="1">
      <alignment horizontal="right" vertical="center"/>
    </xf>
    <xf numFmtId="0" fontId="46" fillId="2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0" fontId="46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/>
    </xf>
    <xf numFmtId="10" fontId="55" fillId="2" borderId="0" xfId="0" applyNumberFormat="1" applyFont="1" applyFill="1" applyAlignment="1">
      <alignment horizontal="center" vertical="center"/>
    </xf>
    <xf numFmtId="0" fontId="56" fillId="2" borderId="0" xfId="0" applyFont="1" applyFill="1" applyBorder="1"/>
    <xf numFmtId="0" fontId="52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6" fillId="3" borderId="6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 wrapText="1"/>
    </xf>
    <xf numFmtId="0" fontId="51" fillId="6" borderId="1" xfId="0" applyFont="1" applyFill="1" applyBorder="1" applyAlignment="1">
      <alignment horizontal="right" vertical="center"/>
    </xf>
    <xf numFmtId="0" fontId="51" fillId="9" borderId="1" xfId="0" applyFont="1" applyFill="1" applyBorder="1" applyAlignment="1">
      <alignment horizontal="right" vertical="center"/>
    </xf>
    <xf numFmtId="0" fontId="51" fillId="5" borderId="1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/>
    <xf numFmtId="0" fontId="49" fillId="7" borderId="0" xfId="0" applyFont="1" applyFill="1" applyAlignment="1"/>
    <xf numFmtId="0" fontId="49" fillId="7" borderId="8" xfId="0" applyFont="1" applyFill="1" applyBorder="1" applyAlignment="1"/>
    <xf numFmtId="0" fontId="0" fillId="7" borderId="8" xfId="0" applyFill="1" applyBorder="1"/>
    <xf numFmtId="0" fontId="0" fillId="7" borderId="0" xfId="0" applyFill="1"/>
    <xf numFmtId="0" fontId="48" fillId="7" borderId="0" xfId="0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0" fontId="47" fillId="7" borderId="0" xfId="0" applyFont="1" applyFill="1"/>
    <xf numFmtId="0" fontId="58" fillId="7" borderId="0" xfId="0" applyFont="1" applyFill="1" applyAlignment="1">
      <alignment horizontal="right"/>
    </xf>
    <xf numFmtId="164" fontId="59" fillId="7" borderId="0" xfId="0" applyNumberFormat="1" applyFont="1" applyFill="1"/>
    <xf numFmtId="0" fontId="58" fillId="7" borderId="8" xfId="0" applyFont="1" applyFill="1" applyBorder="1" applyAlignment="1">
      <alignment horizontal="right"/>
    </xf>
    <xf numFmtId="164" fontId="59" fillId="7" borderId="8" xfId="0" applyNumberFormat="1" applyFont="1" applyFill="1" applyBorder="1"/>
    <xf numFmtId="0" fontId="49" fillId="7" borderId="0" xfId="0" applyFont="1" applyFill="1" applyAlignment="1">
      <alignment vertical="center"/>
    </xf>
    <xf numFmtId="0" fontId="60" fillId="7" borderId="0" xfId="0" applyFont="1" applyFill="1" applyBorder="1" applyAlignment="1">
      <alignment vertical="center"/>
    </xf>
    <xf numFmtId="0" fontId="61" fillId="7" borderId="0" xfId="0" applyFont="1" applyFill="1" applyBorder="1"/>
    <xf numFmtId="0" fontId="60" fillId="7" borderId="8" xfId="0" applyFont="1" applyFill="1" applyBorder="1" applyAlignment="1">
      <alignment vertical="center"/>
    </xf>
    <xf numFmtId="0" fontId="61" fillId="7" borderId="8" xfId="0" applyFont="1" applyFill="1" applyBorder="1"/>
    <xf numFmtId="0" fontId="62" fillId="7" borderId="0" xfId="0" applyFont="1" applyFill="1" applyAlignment="1">
      <alignment vertical="center"/>
    </xf>
    <xf numFmtId="0" fontId="61" fillId="7" borderId="0" xfId="0" applyFont="1" applyFill="1"/>
    <xf numFmtId="0" fontId="59" fillId="7" borderId="0" xfId="0" applyFont="1" applyFill="1"/>
    <xf numFmtId="0" fontId="58" fillId="7" borderId="7" xfId="0" applyFont="1" applyFill="1" applyBorder="1" applyAlignment="1">
      <alignment horizontal="right"/>
    </xf>
    <xf numFmtId="0" fontId="59" fillId="7" borderId="7" xfId="0" applyFont="1" applyFill="1" applyBorder="1"/>
    <xf numFmtId="0" fontId="58" fillId="7" borderId="0" xfId="0" applyFont="1" applyFill="1" applyBorder="1" applyAlignment="1">
      <alignment horizontal="right"/>
    </xf>
    <xf numFmtId="164" fontId="59" fillId="7" borderId="0" xfId="0" applyNumberFormat="1" applyFont="1" applyFill="1" applyBorder="1"/>
    <xf numFmtId="0" fontId="0" fillId="7" borderId="0" xfId="0" applyFill="1" applyAlignment="1">
      <alignment vertical="center"/>
    </xf>
    <xf numFmtId="0" fontId="47" fillId="7" borderId="0" xfId="0" applyFont="1" applyFill="1" applyAlignment="1">
      <alignment vertical="center"/>
    </xf>
    <xf numFmtId="0" fontId="50" fillId="7" borderId="0" xfId="0" applyFont="1" applyFill="1" applyAlignment="1">
      <alignment vertical="center"/>
    </xf>
    <xf numFmtId="0" fontId="7" fillId="8" borderId="3" xfId="0" applyFont="1" applyFill="1" applyBorder="1" applyAlignment="1">
      <alignment horizontal="left" vertical="center"/>
    </xf>
    <xf numFmtId="164" fontId="29" fillId="6" borderId="3" xfId="0" applyNumberFormat="1" applyFont="1" applyFill="1" applyBorder="1" applyAlignment="1">
      <alignment horizontal="right"/>
    </xf>
    <xf numFmtId="164" fontId="23" fillId="6" borderId="3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left" vertical="center"/>
    </xf>
    <xf numFmtId="164" fontId="29" fillId="11" borderId="4" xfId="0" applyNumberFormat="1" applyFont="1" applyFill="1" applyBorder="1" applyAlignment="1">
      <alignment horizontal="right"/>
    </xf>
    <xf numFmtId="164" fontId="23" fillId="11" borderId="4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left" vertical="center"/>
    </xf>
    <xf numFmtId="164" fontId="29" fillId="5" borderId="4" xfId="0" applyNumberFormat="1" applyFont="1" applyFill="1" applyBorder="1" applyAlignment="1">
      <alignment horizontal="right"/>
    </xf>
    <xf numFmtId="164" fontId="23" fillId="5" borderId="4" xfId="0" applyNumberFormat="1" applyFont="1" applyFill="1" applyBorder="1" applyAlignment="1">
      <alignment horizontal="right"/>
    </xf>
    <xf numFmtId="0" fontId="7" fillId="10" borderId="4" xfId="0" applyFont="1" applyFill="1" applyBorder="1" applyAlignment="1">
      <alignment horizontal="left" vertical="center"/>
    </xf>
    <xf numFmtId="164" fontId="29" fillId="7" borderId="4" xfId="0" applyNumberFormat="1" applyFont="1" applyFill="1" applyBorder="1" applyAlignment="1">
      <alignment horizontal="right"/>
    </xf>
    <xf numFmtId="164" fontId="23" fillId="7" borderId="4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37" fillId="2" borderId="10" xfId="0" applyFont="1" applyFill="1" applyBorder="1"/>
    <xf numFmtId="0" fontId="37" fillId="2" borderId="8" xfId="0" applyFont="1" applyFill="1" applyBorder="1" applyAlignment="1">
      <alignment horizontal="center" vertical="center"/>
    </xf>
    <xf numFmtId="14" fontId="37" fillId="2" borderId="8" xfId="0" applyNumberFormat="1" applyFont="1" applyFill="1" applyBorder="1" applyAlignment="1">
      <alignment horizontal="center" vertical="center"/>
    </xf>
    <xf numFmtId="164" fontId="65" fillId="2" borderId="8" xfId="0" applyNumberFormat="1" applyFont="1" applyFill="1" applyBorder="1" applyAlignment="1">
      <alignment horizontal="center" vertical="center"/>
    </xf>
    <xf numFmtId="164" fontId="39" fillId="2" borderId="8" xfId="0" applyNumberFormat="1" applyFont="1" applyFill="1" applyBorder="1" applyAlignment="1">
      <alignment horizontal="center" vertical="center"/>
    </xf>
    <xf numFmtId="164" fontId="64" fillId="2" borderId="8" xfId="1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/>
    </xf>
    <xf numFmtId="0" fontId="66" fillId="2" borderId="8" xfId="3" applyNumberFormat="1" applyFill="1" applyBorder="1" applyAlignment="1">
      <alignment horizontal="center" vertical="center"/>
    </xf>
    <xf numFmtId="10" fontId="59" fillId="7" borderId="0" xfId="0" applyNumberFormat="1" applyFont="1" applyFill="1" applyAlignment="1">
      <alignment horizontal="right" vertical="center"/>
    </xf>
    <xf numFmtId="10" fontId="59" fillId="7" borderId="0" xfId="0" applyNumberFormat="1" applyFont="1" applyFill="1" applyBorder="1" applyAlignment="1">
      <alignment horizontal="right" vertical="center"/>
    </xf>
    <xf numFmtId="10" fontId="59" fillId="7" borderId="0" xfId="0" applyNumberFormat="1" applyFont="1" applyFill="1" applyAlignment="1">
      <alignment horizontal="right"/>
    </xf>
    <xf numFmtId="10" fontId="59" fillId="7" borderId="8" xfId="0" applyNumberFormat="1" applyFont="1" applyFill="1" applyBorder="1" applyAlignment="1">
      <alignment horizontal="right"/>
    </xf>
    <xf numFmtId="164" fontId="39" fillId="2" borderId="3" xfId="0" applyNumberFormat="1" applyFont="1" applyFill="1" applyBorder="1" applyAlignment="1">
      <alignment horizontal="right"/>
    </xf>
    <xf numFmtId="0" fontId="68" fillId="3" borderId="6" xfId="0" applyFont="1" applyFill="1" applyBorder="1" applyAlignment="1">
      <alignment vertical="center"/>
    </xf>
    <xf numFmtId="10" fontId="55" fillId="2" borderId="0" xfId="0" applyNumberFormat="1" applyFont="1" applyFill="1" applyBorder="1" applyAlignment="1">
      <alignment horizontal="center" vertical="center"/>
    </xf>
    <xf numFmtId="0" fontId="37" fillId="2" borderId="10" xfId="0" applyNumberFormat="1" applyFont="1" applyFill="1" applyBorder="1"/>
    <xf numFmtId="0" fontId="37" fillId="2" borderId="0" xfId="0" applyNumberFormat="1" applyFont="1" applyFill="1" applyBorder="1"/>
    <xf numFmtId="0" fontId="20" fillId="2" borderId="1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9" fontId="38" fillId="2" borderId="0" xfId="1" applyFont="1" applyFill="1" applyBorder="1"/>
    <xf numFmtId="164" fontId="39" fillId="2" borderId="0" xfId="0" applyNumberFormat="1" applyFont="1" applyFill="1" applyBorder="1"/>
    <xf numFmtId="164" fontId="43" fillId="3" borderId="17" xfId="1" applyNumberFormat="1" applyFont="1" applyFill="1" applyBorder="1" applyAlignment="1">
      <alignment horizontal="center"/>
    </xf>
    <xf numFmtId="0" fontId="41" fillId="3" borderId="17" xfId="0" applyFont="1" applyFill="1" applyBorder="1" applyAlignment="1">
      <alignment horizontal="left"/>
    </xf>
    <xf numFmtId="0" fontId="67" fillId="3" borderId="0" xfId="0" applyFont="1" applyFill="1" applyBorder="1" applyAlignment="1">
      <alignment vertical="center"/>
    </xf>
    <xf numFmtId="0" fontId="67" fillId="2" borderId="0" xfId="0" applyFont="1" applyFill="1" applyBorder="1" applyAlignment="1">
      <alignment vertical="center"/>
    </xf>
    <xf numFmtId="164" fontId="67" fillId="3" borderId="6" xfId="0" applyNumberFormat="1" applyFont="1" applyFill="1" applyBorder="1" applyAlignment="1"/>
    <xf numFmtId="2" fontId="53" fillId="2" borderId="0" xfId="0" applyNumberFormat="1" applyFont="1" applyFill="1" applyAlignment="1">
      <alignment horizontal="right" vertical="center"/>
    </xf>
    <xf numFmtId="164" fontId="55" fillId="2" borderId="0" xfId="0" applyNumberFormat="1" applyFont="1" applyFill="1" applyAlignment="1">
      <alignment horizontal="center" vertical="center"/>
    </xf>
    <xf numFmtId="164" fontId="55" fillId="2" borderId="0" xfId="0" applyNumberFormat="1" applyFont="1" applyFill="1" applyBorder="1" applyAlignment="1">
      <alignment horizontal="center" vertical="center"/>
    </xf>
    <xf numFmtId="0" fontId="23" fillId="7" borderId="0" xfId="0" applyFont="1" applyFill="1"/>
    <xf numFmtId="10" fontId="59" fillId="7" borderId="8" xfId="0" applyNumberFormat="1" applyFont="1" applyFill="1" applyBorder="1" applyAlignment="1">
      <alignment horizontal="right" vertical="center"/>
    </xf>
    <xf numFmtId="0" fontId="41" fillId="3" borderId="17" xfId="0" applyFont="1" applyFill="1" applyBorder="1" applyAlignment="1">
      <alignment horizontal="right"/>
    </xf>
    <xf numFmtId="0" fontId="0" fillId="3" borderId="17" xfId="0" applyFill="1" applyBorder="1"/>
    <xf numFmtId="0" fontId="20" fillId="2" borderId="0" xfId="0" applyFont="1" applyFill="1" applyBorder="1" applyAlignment="1">
      <alignment vertical="center"/>
    </xf>
    <xf numFmtId="0" fontId="37" fillId="2" borderId="22" xfId="0" applyFont="1" applyFill="1" applyBorder="1" applyAlignment="1">
      <alignment horizontal="center" vertical="center"/>
    </xf>
    <xf numFmtId="164" fontId="37" fillId="2" borderId="8" xfId="0" applyNumberFormat="1" applyFont="1" applyFill="1" applyBorder="1" applyAlignment="1">
      <alignment horizontal="right"/>
    </xf>
    <xf numFmtId="164" fontId="69" fillId="2" borderId="8" xfId="0" applyNumberFormat="1" applyFont="1" applyFill="1" applyBorder="1" applyAlignment="1">
      <alignment horizontal="right"/>
    </xf>
    <xf numFmtId="0" fontId="37" fillId="2" borderId="2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1" xfId="0" applyFill="1" applyBorder="1"/>
    <xf numFmtId="0" fontId="67" fillId="2" borderId="18" xfId="0" applyFont="1" applyFill="1" applyBorder="1" applyAlignment="1">
      <alignment vertical="center"/>
    </xf>
    <xf numFmtId="0" fontId="67" fillId="2" borderId="19" xfId="0" applyFont="1" applyFill="1" applyBorder="1" applyAlignment="1">
      <alignment vertical="center"/>
    </xf>
    <xf numFmtId="0" fontId="37" fillId="2" borderId="0" xfId="0" applyNumberFormat="1" applyFont="1" applyFill="1" applyBorder="1" applyAlignment="1">
      <alignment vertical="center"/>
    </xf>
    <xf numFmtId="164" fontId="37" fillId="2" borderId="0" xfId="0" applyNumberFormat="1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37" fillId="2" borderId="10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right" vertical="center"/>
    </xf>
    <xf numFmtId="164" fontId="37" fillId="2" borderId="10" xfId="0" applyNumberFormat="1" applyFont="1" applyFill="1" applyBorder="1" applyAlignment="1">
      <alignment horizontal="right"/>
    </xf>
    <xf numFmtId="164" fontId="69" fillId="2" borderId="10" xfId="0" applyNumberFormat="1" applyFont="1" applyFill="1" applyBorder="1" applyAlignment="1">
      <alignment horizontal="right"/>
    </xf>
    <xf numFmtId="0" fontId="37" fillId="2" borderId="8" xfId="0" applyNumberFormat="1" applyFont="1" applyFill="1" applyBorder="1" applyAlignment="1">
      <alignment horizontal="center" vertical="center"/>
    </xf>
    <xf numFmtId="164" fontId="37" fillId="2" borderId="8" xfId="0" applyNumberFormat="1" applyFont="1" applyFill="1" applyBorder="1" applyAlignment="1">
      <alignment horizontal="right" vertical="center"/>
    </xf>
    <xf numFmtId="164" fontId="69" fillId="2" borderId="8" xfId="0" applyNumberFormat="1" applyFont="1" applyFill="1" applyBorder="1" applyAlignment="1">
      <alignment horizontal="right" vertical="center"/>
    </xf>
    <xf numFmtId="0" fontId="70" fillId="2" borderId="0" xfId="0" applyFont="1" applyFill="1" applyBorder="1" applyAlignment="1">
      <alignment horizontal="left" vertical="center"/>
    </xf>
    <xf numFmtId="0" fontId="69" fillId="2" borderId="8" xfId="0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6" fillId="3" borderId="6" xfId="0" applyFont="1" applyFill="1" applyBorder="1" applyAlignment="1">
      <alignment horizontal="left" vertical="center"/>
    </xf>
    <xf numFmtId="164" fontId="69" fillId="2" borderId="7" xfId="0" applyNumberFormat="1" applyFont="1" applyFill="1" applyBorder="1" applyAlignment="1">
      <alignment vertical="center"/>
    </xf>
    <xf numFmtId="0" fontId="0" fillId="2" borderId="7" xfId="0" applyFill="1" applyBorder="1"/>
    <xf numFmtId="0" fontId="0" fillId="2" borderId="19" xfId="0" applyFill="1" applyBorder="1"/>
    <xf numFmtId="0" fontId="0" fillId="2" borderId="22" xfId="0" applyFill="1" applyBorder="1"/>
    <xf numFmtId="0" fontId="0" fillId="2" borderId="8" xfId="0" applyFill="1" applyBorder="1"/>
    <xf numFmtId="0" fontId="0" fillId="2" borderId="25" xfId="0" applyFill="1" applyBorder="1"/>
    <xf numFmtId="0" fontId="73" fillId="2" borderId="26" xfId="0" applyFont="1" applyFill="1" applyBorder="1" applyAlignment="1">
      <alignment horizontal="center" vertical="center"/>
    </xf>
    <xf numFmtId="0" fontId="73" fillId="2" borderId="0" xfId="0" applyFont="1" applyFill="1" applyBorder="1" applyAlignment="1">
      <alignment horizontal="center" vertical="center"/>
    </xf>
    <xf numFmtId="0" fontId="74" fillId="2" borderId="0" xfId="0" applyFont="1" applyFill="1" applyBorder="1" applyAlignment="1">
      <alignment horizontal="left" vertical="center"/>
    </xf>
    <xf numFmtId="0" fontId="75" fillId="2" borderId="0" xfId="0" applyFont="1" applyFill="1" applyBorder="1" applyAlignment="1">
      <alignment horizontal="left" vertical="center"/>
    </xf>
    <xf numFmtId="0" fontId="75" fillId="2" borderId="0" xfId="0" applyFont="1" applyFill="1" applyBorder="1" applyAlignment="1"/>
    <xf numFmtId="164" fontId="0" fillId="3" borderId="0" xfId="0" applyNumberFormat="1" applyFill="1"/>
    <xf numFmtId="0" fontId="20" fillId="2" borderId="0" xfId="0" applyFont="1" applyFill="1" applyBorder="1" applyAlignment="1">
      <alignment vertical="center" wrapText="1"/>
    </xf>
    <xf numFmtId="164" fontId="0" fillId="3" borderId="0" xfId="0" applyNumberFormat="1" applyFill="1" applyBorder="1" applyAlignment="1">
      <alignment vertical="center"/>
    </xf>
    <xf numFmtId="164" fontId="23" fillId="5" borderId="3" xfId="0" applyNumberFormat="1" applyFont="1" applyFill="1" applyBorder="1" applyAlignment="1">
      <alignment horizontal="right" vertical="center"/>
    </xf>
    <xf numFmtId="164" fontId="23" fillId="7" borderId="3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 wrapText="1"/>
    </xf>
    <xf numFmtId="164" fontId="76" fillId="2" borderId="0" xfId="0" applyNumberFormat="1" applyFont="1" applyFill="1" applyBorder="1" applyAlignment="1">
      <alignment horizontal="right" vertical="center"/>
    </xf>
    <xf numFmtId="164" fontId="44" fillId="3" borderId="6" xfId="0" applyNumberFormat="1" applyFont="1" applyFill="1" applyBorder="1" applyAlignment="1">
      <alignment vertical="center"/>
    </xf>
    <xf numFmtId="0" fontId="0" fillId="0" borderId="17" xfId="0" applyBorder="1"/>
    <xf numFmtId="0" fontId="0" fillId="2" borderId="18" xfId="0" applyFill="1" applyBorder="1"/>
    <xf numFmtId="0" fontId="77" fillId="12" borderId="11" xfId="0" applyFont="1" applyFill="1" applyBorder="1" applyAlignment="1">
      <alignment horizontal="right" vertical="center"/>
    </xf>
    <xf numFmtId="0" fontId="77" fillId="7" borderId="11" xfId="0" applyFont="1" applyFill="1" applyBorder="1" applyAlignment="1">
      <alignment horizontal="right" vertical="center"/>
    </xf>
    <xf numFmtId="0" fontId="77" fillId="6" borderId="11" xfId="0" applyFont="1" applyFill="1" applyBorder="1" applyAlignment="1">
      <alignment horizontal="right" vertical="center"/>
    </xf>
    <xf numFmtId="0" fontId="49" fillId="7" borderId="8" xfId="0" applyFont="1" applyFill="1" applyBorder="1" applyAlignment="1">
      <alignment horizontal="right"/>
    </xf>
    <xf numFmtId="0" fontId="79" fillId="3" borderId="0" xfId="0" applyFont="1" applyFill="1" applyBorder="1" applyAlignment="1">
      <alignment horizontal="left" vertical="center"/>
    </xf>
    <xf numFmtId="0" fontId="0" fillId="0" borderId="0" xfId="0" applyProtection="1">
      <protection hidden="1"/>
    </xf>
    <xf numFmtId="165" fontId="0" fillId="3" borderId="0" xfId="0" applyNumberFormat="1" applyFill="1" applyProtection="1">
      <protection hidden="1"/>
    </xf>
    <xf numFmtId="165" fontId="0" fillId="0" borderId="0" xfId="0" applyNumberFormat="1" applyProtection="1">
      <protection hidden="1"/>
    </xf>
    <xf numFmtId="165" fontId="7" fillId="0" borderId="0" xfId="0" applyNumberFormat="1" applyFont="1" applyProtection="1">
      <protection hidden="1"/>
    </xf>
    <xf numFmtId="165" fontId="1" fillId="0" borderId="0" xfId="0" applyNumberFormat="1" applyFont="1" applyProtection="1">
      <protection hidden="1"/>
    </xf>
    <xf numFmtId="165" fontId="1" fillId="3" borderId="0" xfId="0" applyNumberFormat="1" applyFont="1" applyFill="1" applyProtection="1">
      <protection hidden="1"/>
    </xf>
    <xf numFmtId="0" fontId="79" fillId="3" borderId="0" xfId="0" applyFont="1" applyFill="1" applyBorder="1" applyAlignment="1">
      <alignment horizontal="left" wrapText="1"/>
    </xf>
    <xf numFmtId="164" fontId="24" fillId="2" borderId="26" xfId="0" applyNumberFormat="1" applyFont="1" applyFill="1" applyBorder="1" applyAlignment="1">
      <alignment horizontal="right" vertical="center"/>
    </xf>
    <xf numFmtId="164" fontId="24" fillId="2" borderId="0" xfId="0" applyNumberFormat="1" applyFont="1" applyFill="1" applyBorder="1" applyAlignment="1">
      <alignment horizontal="right" vertical="center"/>
    </xf>
    <xf numFmtId="0" fontId="46" fillId="2" borderId="0" xfId="0" applyFont="1" applyFill="1" applyAlignment="1">
      <alignment horizontal="left" vertical="center"/>
    </xf>
    <xf numFmtId="0" fontId="4" fillId="8" borderId="1" xfId="0" applyFont="1" applyFill="1" applyBorder="1" applyAlignment="1">
      <alignment horizontal="center" vertical="center" textRotation="90"/>
    </xf>
    <xf numFmtId="0" fontId="4" fillId="10" borderId="1" xfId="0" applyFont="1" applyFill="1" applyBorder="1" applyAlignment="1">
      <alignment horizontal="center" vertical="center" textRotation="90"/>
    </xf>
    <xf numFmtId="0" fontId="17" fillId="9" borderId="0" xfId="0" applyFont="1" applyFill="1" applyBorder="1" applyAlignment="1">
      <alignment horizontal="center" vertical="center"/>
    </xf>
    <xf numFmtId="0" fontId="57" fillId="7" borderId="0" xfId="0" applyFont="1" applyFill="1" applyAlignment="1">
      <alignment horizontal="right" vertical="center"/>
    </xf>
    <xf numFmtId="164" fontId="24" fillId="7" borderId="0" xfId="0" applyNumberFormat="1" applyFont="1" applyFill="1" applyAlignment="1">
      <alignment horizontal="right" vertical="center"/>
    </xf>
    <xf numFmtId="0" fontId="24" fillId="7" borderId="0" xfId="0" applyFont="1" applyFill="1" applyAlignment="1">
      <alignment horizontal="right" vertical="center"/>
    </xf>
    <xf numFmtId="164" fontId="59" fillId="7" borderId="0" xfId="0" applyNumberFormat="1" applyFont="1" applyFill="1" applyBorder="1" applyAlignment="1">
      <alignment horizontal="right" vertical="center"/>
    </xf>
    <xf numFmtId="164" fontId="59" fillId="7" borderId="8" xfId="0" applyNumberFormat="1" applyFont="1" applyFill="1" applyBorder="1" applyAlignment="1">
      <alignment horizontal="right" vertical="center"/>
    </xf>
    <xf numFmtId="164" fontId="63" fillId="7" borderId="7" xfId="0" applyNumberFormat="1" applyFont="1" applyFill="1" applyBorder="1" applyAlignment="1">
      <alignment horizontal="right" vertical="center"/>
    </xf>
    <xf numFmtId="0" fontId="63" fillId="7" borderId="8" xfId="0" applyFont="1" applyFill="1" applyBorder="1" applyAlignment="1">
      <alignment horizontal="right" vertical="center"/>
    </xf>
    <xf numFmtId="0" fontId="57" fillId="7" borderId="0" xfId="0" applyFont="1" applyFill="1" applyBorder="1" applyAlignment="1">
      <alignment horizontal="right" vertical="center"/>
    </xf>
    <xf numFmtId="0" fontId="57" fillId="7" borderId="8" xfId="0" applyFont="1" applyFill="1" applyBorder="1" applyAlignment="1">
      <alignment horizontal="right" vertical="center"/>
    </xf>
    <xf numFmtId="0" fontId="57" fillId="7" borderId="7" xfId="0" applyFont="1" applyFill="1" applyBorder="1" applyAlignment="1">
      <alignment horizontal="right" vertical="center"/>
    </xf>
    <xf numFmtId="0" fontId="49" fillId="7" borderId="0" xfId="0" applyFont="1" applyFill="1" applyBorder="1" applyAlignment="1">
      <alignment horizontal="right"/>
    </xf>
    <xf numFmtId="0" fontId="49" fillId="7" borderId="8" xfId="0" applyFont="1" applyFill="1" applyBorder="1" applyAlignment="1">
      <alignment horizontal="right"/>
    </xf>
    <xf numFmtId="0" fontId="73" fillId="2" borderId="26" xfId="0" applyFont="1" applyFill="1" applyBorder="1" applyAlignment="1">
      <alignment horizontal="center" vertical="center"/>
    </xf>
    <xf numFmtId="0" fontId="73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45" fillId="3" borderId="0" xfId="0" applyFont="1" applyFill="1" applyBorder="1" applyAlignment="1">
      <alignment horizontal="left" vertical="center"/>
    </xf>
    <xf numFmtId="0" fontId="45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textRotation="90"/>
    </xf>
    <xf numFmtId="0" fontId="19" fillId="2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left"/>
    </xf>
    <xf numFmtId="164" fontId="63" fillId="7" borderId="0" xfId="0" applyNumberFormat="1" applyFont="1" applyFill="1" applyAlignment="1">
      <alignment horizontal="right" vertical="center"/>
    </xf>
    <xf numFmtId="164" fontId="24" fillId="7" borderId="0" xfId="0" applyNumberFormat="1" applyFont="1" applyFill="1" applyBorder="1" applyAlignment="1">
      <alignment horizontal="right" vertical="center"/>
    </xf>
    <xf numFmtId="164" fontId="24" fillId="7" borderId="8" xfId="0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horizontal="center" vertical="top"/>
    </xf>
    <xf numFmtId="0" fontId="31" fillId="3" borderId="6" xfId="0" applyFont="1" applyFill="1" applyBorder="1" applyAlignment="1">
      <alignment horizontal="center" vertical="top"/>
    </xf>
    <xf numFmtId="0" fontId="27" fillId="3" borderId="0" xfId="0" applyFont="1" applyFill="1" applyBorder="1" applyAlignment="1">
      <alignment horizontal="center" vertical="center"/>
    </xf>
    <xf numFmtId="0" fontId="68" fillId="3" borderId="6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164" fontId="44" fillId="3" borderId="6" xfId="0" applyNumberFormat="1" applyFont="1" applyFill="1" applyBorder="1" applyAlignment="1">
      <alignment horizontal="right"/>
    </xf>
    <xf numFmtId="164" fontId="42" fillId="3" borderId="6" xfId="0" applyNumberFormat="1" applyFont="1" applyFill="1" applyBorder="1" applyAlignment="1">
      <alignment horizontal="right"/>
    </xf>
    <xf numFmtId="0" fontId="36" fillId="2" borderId="23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left" vertical="center"/>
    </xf>
    <xf numFmtId="164" fontId="71" fillId="2" borderId="23" xfId="0" applyNumberFormat="1" applyFont="1" applyFill="1" applyBorder="1" applyAlignment="1">
      <alignment horizontal="center" vertical="center"/>
    </xf>
    <xf numFmtId="164" fontId="71" fillId="2" borderId="24" xfId="0" applyNumberFormat="1" applyFont="1" applyFill="1" applyBorder="1" applyAlignment="1">
      <alignment horizontal="center" vertical="center"/>
    </xf>
    <xf numFmtId="164" fontId="72" fillId="2" borderId="18" xfId="0" applyNumberFormat="1" applyFont="1" applyFill="1" applyBorder="1" applyAlignment="1">
      <alignment horizontal="center"/>
    </xf>
    <xf numFmtId="164" fontId="72" fillId="2" borderId="19" xfId="0" applyNumberFormat="1" applyFont="1" applyFill="1" applyBorder="1" applyAlignment="1">
      <alignment horizontal="center"/>
    </xf>
  </cellXfs>
  <cellStyles count="4">
    <cellStyle name="Hiperlink" xfId="3" builtinId="8"/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DECE3"/>
      <color rgb="FF712373"/>
      <color rgb="FFDA8CDC"/>
      <color rgb="FFFED6D6"/>
      <color rgb="FFFFD5D5"/>
      <color rgb="FFD5E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376831476017766E-2"/>
          <c:y val="2.082294155739756E-2"/>
          <c:w val="0.93137316069381526"/>
          <c:h val="0.87893097822231669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4D-417E-A445-5CB38324891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4D-417E-A445-5CB38324891D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74D-417E-A445-5CB38324891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74D-417E-A445-5CB38324891D}"/>
              </c:ext>
            </c:extLst>
          </c:dPt>
          <c:dLbls>
            <c:dLbl>
              <c:idx val="0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alpha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74D-417E-A445-5CB38324891D}"/>
                </c:ext>
              </c:extLst>
            </c:dLbl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alpha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74D-417E-A445-5CB38324891D}"/>
                </c:ext>
              </c:extLst>
            </c:dLbl>
            <c:dLbl>
              <c:idx val="2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alpha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74D-417E-A445-5CB38324891D}"/>
                </c:ext>
              </c:extLst>
            </c:dLbl>
            <c:dLbl>
              <c:idx val="3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alpha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74D-417E-A445-5CB38324891D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alpha val="7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'CUSTOS FIXOS'!$N$33:$N$36</c:f>
              <c:strCache>
                <c:ptCount val="4"/>
                <c:pt idx="0">
                  <c:v>ESPAÇO FÍSICO</c:v>
                </c:pt>
                <c:pt idx="1">
                  <c:v>ESPAÇO DIGITAL</c:v>
                </c:pt>
                <c:pt idx="2">
                  <c:v>OUTROS</c:v>
                </c:pt>
                <c:pt idx="3">
                  <c:v>PESSOAL</c:v>
                </c:pt>
              </c:strCache>
            </c:strRef>
          </c:cat>
          <c:val>
            <c:numRef>
              <c:f>'CUSTOS FIXOS'!$P$33:$P$36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D-417E-A445-5CB38324891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9427022514526625E-2"/>
          <c:w val="0.99364910659201555"/>
          <c:h val="0.964619721932538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>
                <a:alpha val="80000"/>
              </a:srgbClr>
            </a:solidFill>
            <a:ln>
              <a:noFill/>
            </a:ln>
            <a:effectLst/>
          </c:spPr>
          <c:invertIfNegative val="0"/>
          <c:val>
            <c:numRef>
              <c:f>'CUSTOS FIXOS'!$E$4:$E$38</c:f>
              <c:numCache>
                <c:formatCode>"R$"\ #,##0.00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2-474F-82C4-4DA0F76C1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543311"/>
        <c:axId val="2029069247"/>
      </c:barChart>
      <c:catAx>
        <c:axId val="201543311"/>
        <c:scaling>
          <c:orientation val="maxMin"/>
        </c:scaling>
        <c:delete val="1"/>
        <c:axPos val="l"/>
        <c:majorTickMark val="out"/>
        <c:minorTickMark val="none"/>
        <c:tickLblPos val="nextTo"/>
        <c:crossAx val="2029069247"/>
        <c:crosses val="autoZero"/>
        <c:auto val="1"/>
        <c:lblAlgn val="ctr"/>
        <c:lblOffset val="100"/>
        <c:noMultiLvlLbl val="0"/>
      </c:catAx>
      <c:valAx>
        <c:axId val="2029069247"/>
        <c:scaling>
          <c:orientation val="minMax"/>
        </c:scaling>
        <c:delete val="1"/>
        <c:axPos val="t"/>
        <c:numFmt formatCode="&quot;R$&quot;\ #,##0.00" sourceLinked="1"/>
        <c:majorTickMark val="out"/>
        <c:minorTickMark val="none"/>
        <c:tickLblPos val="nextTo"/>
        <c:crossAx val="20154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33911352652872"/>
          <c:y val="3.920326625838437E-2"/>
          <c:w val="0.78803145182061485"/>
          <c:h val="0.9406775114649130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'ANÁLISE ANUAL'!$Q$25</c:f>
              <c:strCache>
                <c:ptCount val="1"/>
                <c:pt idx="0">
                  <c:v>CONSULTORIA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'ANÁLISE ANUAL'!$R$21:$W$22</c15:sqref>
                  </c15:fullRef>
                </c:ext>
              </c:extLst>
              <c:f>('ANÁLISE ANUAL'!$S$21:$S$22,'ANÁLISE ANUAL'!$U$21:$U$22,'ANÁLISE ANUAL'!$W$21:$W$22)</c:f>
              <c:multiLvlStrCache>
                <c:ptCount val="3"/>
                <c:lvl>
                  <c:pt idx="0">
                    <c:v>Valor</c:v>
                  </c:pt>
                  <c:pt idx="1">
                    <c:v>Valor</c:v>
                  </c:pt>
                  <c:pt idx="2">
                    <c:v>Valor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'ANÁLISE ANUAL'!$R$25:$W$25</c15:sqref>
                  </c15:fullRef>
                </c:ext>
              </c:extLst>
              <c:f>('ANÁLISE ANUAL'!$S$25,'ANÁLISE ANUAL'!$U$25,'ANÁLISE ANUAL'!$W$25)</c:f>
              <c:numCache>
                <c:formatCode>"R$"\ 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6-429B-8BD0-C83BEFAABDD9}"/>
            </c:ext>
          </c:extLst>
        </c:ser>
        <c:ser>
          <c:idx val="1"/>
          <c:order val="1"/>
          <c:tx>
            <c:strRef>
              <c:f>'ANÁLISE ANUAL'!$Q$24</c:f>
              <c:strCache>
                <c:ptCount val="1"/>
                <c:pt idx="0">
                  <c:v>INTERIORES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'ANÁLISE ANUAL'!$R$21:$W$22</c15:sqref>
                  </c15:fullRef>
                </c:ext>
              </c:extLst>
              <c:f>('ANÁLISE ANUAL'!$S$21:$S$22,'ANÁLISE ANUAL'!$U$21:$U$22,'ANÁLISE ANUAL'!$W$21:$W$22)</c:f>
              <c:multiLvlStrCache>
                <c:ptCount val="3"/>
                <c:lvl>
                  <c:pt idx="0">
                    <c:v>Valor</c:v>
                  </c:pt>
                  <c:pt idx="1">
                    <c:v>Valor</c:v>
                  </c:pt>
                  <c:pt idx="2">
                    <c:v>Valor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'ANÁLISE ANUAL'!$R$24:$W$24</c15:sqref>
                  </c15:fullRef>
                </c:ext>
              </c:extLst>
              <c:f>('ANÁLISE ANUAL'!$S$24,'ANÁLISE ANUAL'!$U$24,'ANÁLISE ANUAL'!$W$24)</c:f>
              <c:numCache>
                <c:formatCode>"R$"\ 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6-429B-8BD0-C83BEFAABDD9}"/>
            </c:ext>
          </c:extLst>
        </c:ser>
        <c:ser>
          <c:idx val="0"/>
          <c:order val="2"/>
          <c:tx>
            <c:strRef>
              <c:f>'ANÁLISE ANUAL'!$Q$23</c:f>
              <c:strCache>
                <c:ptCount val="1"/>
                <c:pt idx="0">
                  <c:v>ARQUITETURA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'ANÁLISE ANUAL'!$R$21:$W$22</c15:sqref>
                  </c15:fullRef>
                </c:ext>
              </c:extLst>
              <c:f>('ANÁLISE ANUAL'!$S$21:$S$22,'ANÁLISE ANUAL'!$U$21:$U$22,'ANÁLISE ANUAL'!$W$21:$W$22)</c:f>
              <c:multiLvlStrCache>
                <c:ptCount val="3"/>
                <c:lvl>
                  <c:pt idx="0">
                    <c:v>Valor</c:v>
                  </c:pt>
                  <c:pt idx="1">
                    <c:v>Valor</c:v>
                  </c:pt>
                  <c:pt idx="2">
                    <c:v>Valor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'ANÁLISE ANUAL'!$R$23:$W$23</c15:sqref>
                  </c15:fullRef>
                </c:ext>
              </c:extLst>
              <c:f>('ANÁLISE ANUAL'!$S$23,'ANÁLISE ANUAL'!$U$23,'ANÁLISE ANUAL'!$W$23)</c:f>
              <c:numCache>
                <c:formatCode>"R$"\ 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6-429B-8BD0-C83BEFAA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0222719"/>
        <c:axId val="336417167"/>
      </c:barChart>
      <c:catAx>
        <c:axId val="560222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417167"/>
        <c:crosses val="autoZero"/>
        <c:auto val="1"/>
        <c:lblAlgn val="ctr"/>
        <c:lblOffset val="100"/>
        <c:noMultiLvlLbl val="0"/>
      </c:catAx>
      <c:valAx>
        <c:axId val="336417167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tx1">
                  <a:lumMod val="15000"/>
                  <a:lumOff val="85000"/>
                  <a:alpha val="60000"/>
                </a:schemeClr>
              </a:solidFill>
              <a:round/>
            </a:ln>
            <a:effectLst/>
          </c:spPr>
        </c:majorGridlines>
        <c:minorGridlines>
          <c:spPr>
            <a:ln w="12700" cap="flat" cmpd="sng" algn="ctr">
              <a:solidFill>
                <a:schemeClr val="bg1">
                  <a:lumMod val="85000"/>
                  <a:alpha val="20000"/>
                </a:schemeClr>
              </a:solidFill>
              <a:round/>
            </a:ln>
            <a:effectLst/>
          </c:spPr>
        </c:minorGridlines>
        <c:numFmt formatCode="&quot;R$&quot;\ 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0222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59660399503214E-2"/>
          <c:y val="0"/>
          <c:w val="0.8657882264577792"/>
          <c:h val="0.360264341957255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DA8CDC">
                <a:alpha val="50000"/>
              </a:srgbClr>
            </a:solidFill>
            <a:ln w="12700" cap="sq"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25400" dist="12700" dir="5400000" algn="t" rotWithShape="0">
                <a:prstClr val="black">
                  <a:alpha val="39000"/>
                </a:prstClr>
              </a:outerShdw>
            </a:effectLst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'ANÁLISE ANUAL'!$Q$28:$R$28</c15:sqref>
                  </c15:fullRef>
                </c:ext>
              </c:extLst>
              <c:f>'ANÁLISE ANUAL'!$Q$28</c:f>
              <c:numCache>
                <c:formatCode>"R$"\ 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4-4D3D-871C-60DB3688CBD1}"/>
            </c:ext>
          </c:extLst>
        </c:ser>
        <c:ser>
          <c:idx val="1"/>
          <c:order val="1"/>
          <c:spPr>
            <a:noFill/>
            <a:ln w="15875" cap="sq" cmpd="sng">
              <a:solidFill>
                <a:srgbClr val="FF0000"/>
              </a:solidFill>
              <a:prstDash val="dash"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'ANÁLISE ANUAL'!$Q$29:$R$29</c15:sqref>
                  </c15:fullRef>
                </c:ext>
              </c:extLst>
              <c:f>'ANÁLISE ANUAL'!$Q$29</c:f>
              <c:numCache>
                <c:formatCode>"R$"\ 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4-4D3D-871C-60DB3688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3322655"/>
        <c:axId val="345670831"/>
      </c:barChart>
      <c:catAx>
        <c:axId val="583322655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345670831"/>
        <c:crosses val="autoZero"/>
        <c:auto val="1"/>
        <c:lblAlgn val="ctr"/>
        <c:lblOffset val="100"/>
        <c:noMultiLvlLbl val="0"/>
      </c:catAx>
      <c:valAx>
        <c:axId val="345670831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12700" cap="flat" cmpd="sng" algn="ctr">
              <a:solidFill>
                <a:schemeClr val="bg1">
                  <a:lumMod val="85000"/>
                  <a:alpha val="50000"/>
                </a:schemeClr>
              </a:solidFill>
              <a:prstDash val="sysDot"/>
              <a:round/>
            </a:ln>
            <a:effectLst/>
          </c:spPr>
        </c:minorGridlines>
        <c:numFmt formatCode="&quot;R$&quot;\ #,##0" sourceLinked="0"/>
        <c:majorTickMark val="in"/>
        <c:minorTickMark val="none"/>
        <c:tickLblPos val="low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3322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4</xdr:row>
      <xdr:rowOff>38101</xdr:rowOff>
    </xdr:from>
    <xdr:to>
      <xdr:col>18</xdr:col>
      <xdr:colOff>609600</xdr:colOff>
      <xdr:row>27</xdr:row>
      <xdr:rowOff>104776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57149</xdr:colOff>
      <xdr:row>2</xdr:row>
      <xdr:rowOff>209550</xdr:rowOff>
    </xdr:from>
    <xdr:to>
      <xdr:col>9</xdr:col>
      <xdr:colOff>4314825</xdr:colOff>
      <xdr:row>38</xdr:row>
      <xdr:rowOff>171449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27</xdr:col>
      <xdr:colOff>38100</xdr:colOff>
      <xdr:row>32</xdr:row>
      <xdr:rowOff>153378</xdr:rowOff>
    </xdr:from>
    <xdr:to>
      <xdr:col>32</xdr:col>
      <xdr:colOff>95250</xdr:colOff>
      <xdr:row>36</xdr:row>
      <xdr:rowOff>18837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E2AC8-DBF3-46A6-BE32-4FA84C27B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7625" y="6211278"/>
          <a:ext cx="1428750" cy="58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23</xdr:col>
      <xdr:colOff>95249</xdr:colOff>
      <xdr:row>20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D39005-142C-4D31-ABC8-14C7DED93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29</xdr:row>
      <xdr:rowOff>1</xdr:rowOff>
    </xdr:from>
    <xdr:to>
      <xdr:col>24</xdr:col>
      <xdr:colOff>333376</xdr:colOff>
      <xdr:row>37</xdr:row>
      <xdr:rowOff>76201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B77B7E4-174B-43B2-84DF-091716EDC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8EEC-9733-4E13-984E-D4305B538FC1}">
  <dimension ref="A1:AI200"/>
  <sheetViews>
    <sheetView showGridLines="0" tabSelected="1" zoomScaleNormal="100" workbookViewId="0">
      <selection activeCell="AJ12" sqref="AJ12"/>
    </sheetView>
  </sheetViews>
  <sheetFormatPr defaultRowHeight="15" x14ac:dyDescent="0.25"/>
  <cols>
    <col min="1" max="1" width="1.140625" customWidth="1"/>
    <col min="2" max="2" width="1.42578125" style="13" customWidth="1"/>
    <col min="3" max="3" width="3.28515625" customWidth="1"/>
    <col min="4" max="4" width="22.5703125" style="1" customWidth="1"/>
    <col min="5" max="5" width="14.28515625" style="1" customWidth="1"/>
    <col min="6" max="6" width="11.42578125" style="1" customWidth="1"/>
    <col min="7" max="7" width="10" style="1" customWidth="1"/>
    <col min="8" max="8" width="9.140625" style="1" customWidth="1"/>
    <col min="9" max="9" width="0.85546875" style="1" customWidth="1"/>
    <col min="10" max="10" width="36.7109375" style="1" customWidth="1"/>
    <col min="11" max="11" width="1.85546875" style="1" customWidth="1"/>
    <col min="12" max="12" width="1.140625" style="1" customWidth="1"/>
    <col min="13" max="13" width="2" style="1" customWidth="1"/>
    <col min="14" max="14" width="12.140625" style="1" customWidth="1"/>
    <col min="15" max="15" width="3.28515625" style="1" customWidth="1"/>
    <col min="16" max="16" width="12.85546875" style="1" customWidth="1"/>
    <col min="17" max="17" width="11.85546875" style="1" customWidth="1"/>
    <col min="18" max="18" width="10.42578125" style="1" customWidth="1"/>
    <col min="19" max="19" width="9.28515625" style="11" customWidth="1"/>
    <col min="20" max="20" width="1.85546875" style="1" customWidth="1"/>
    <col min="21" max="22" width="1.140625" customWidth="1"/>
    <col min="23" max="23" width="17" customWidth="1"/>
    <col min="24" max="24" width="9.7109375" style="13" customWidth="1"/>
    <col min="25" max="25" width="11.28515625" style="13" customWidth="1"/>
    <col min="26" max="26" width="12.28515625" style="13" customWidth="1"/>
    <col min="27" max="27" width="1.42578125" style="13" customWidth="1"/>
    <col min="28" max="28" width="1.140625" style="13" customWidth="1"/>
    <col min="29" max="29" width="3.28515625" customWidth="1"/>
    <col min="30" max="30" width="6.42578125" customWidth="1"/>
    <col min="31" max="31" width="3.42578125" customWidth="1"/>
    <col min="32" max="32" width="6.28515625" customWidth="1"/>
    <col min="33" max="33" width="8.5703125" customWidth="1"/>
    <col min="34" max="34" width="9.5703125" customWidth="1"/>
  </cols>
  <sheetData>
    <row r="1" spans="1:34" s="13" customFormat="1" ht="7.5" customHeight="1" x14ac:dyDescent="0.25"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4" ht="30" customHeight="1" x14ac:dyDescent="0.45">
      <c r="A2" s="13"/>
      <c r="B2" s="337" t="s">
        <v>154</v>
      </c>
      <c r="C2" s="337"/>
      <c r="D2" s="337"/>
      <c r="E2" s="337"/>
      <c r="F2" s="337"/>
      <c r="G2" s="337"/>
      <c r="H2" s="337"/>
      <c r="I2" s="337"/>
      <c r="J2" s="337"/>
      <c r="K2" s="31"/>
      <c r="L2" s="31"/>
      <c r="M2" s="336" t="s">
        <v>49</v>
      </c>
      <c r="N2" s="336"/>
      <c r="O2" s="336"/>
      <c r="P2" s="336"/>
      <c r="Q2" s="336"/>
      <c r="R2" s="336"/>
      <c r="S2" s="336"/>
      <c r="T2" s="16"/>
      <c r="U2" s="68"/>
      <c r="V2" s="341" t="s">
        <v>276</v>
      </c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</row>
    <row r="3" spans="1:34" ht="26.25" customHeight="1" x14ac:dyDescent="0.4">
      <c r="A3" s="147"/>
      <c r="B3" s="7"/>
      <c r="C3" s="4"/>
      <c r="D3" s="49" t="s">
        <v>0</v>
      </c>
      <c r="E3" s="14" t="s">
        <v>34</v>
      </c>
      <c r="F3" s="14" t="s">
        <v>2</v>
      </c>
      <c r="G3" s="14" t="s">
        <v>44</v>
      </c>
      <c r="H3" s="14" t="s">
        <v>45</v>
      </c>
      <c r="I3" s="5"/>
      <c r="J3" s="50" t="s">
        <v>51</v>
      </c>
      <c r="K3" s="24"/>
      <c r="L3" s="134"/>
      <c r="M3" s="23"/>
      <c r="N3" s="8"/>
      <c r="O3" s="8"/>
      <c r="P3" s="8"/>
      <c r="Q3" s="8"/>
      <c r="R3" s="8"/>
      <c r="S3" s="8"/>
      <c r="T3" s="23"/>
      <c r="U3" s="67"/>
      <c r="V3" s="176"/>
      <c r="W3" s="177"/>
      <c r="X3" s="178"/>
      <c r="Y3" s="177"/>
      <c r="Z3" s="305" t="s">
        <v>90</v>
      </c>
      <c r="AA3" s="176"/>
      <c r="AB3" s="122"/>
      <c r="AC3" s="316" t="s">
        <v>75</v>
      </c>
      <c r="AD3" s="316"/>
      <c r="AE3" s="316"/>
      <c r="AF3" s="316"/>
      <c r="AG3" s="316"/>
      <c r="AH3" s="124"/>
    </row>
    <row r="4" spans="1:34" ht="14.25" customHeight="1" x14ac:dyDescent="0.4">
      <c r="A4" s="147"/>
      <c r="B4" s="7"/>
      <c r="C4" s="317" t="s">
        <v>20</v>
      </c>
      <c r="D4" s="171" t="s">
        <v>1</v>
      </c>
      <c r="E4" s="149">
        <v>0</v>
      </c>
      <c r="F4" s="150">
        <f>E4/12</f>
        <v>0</v>
      </c>
      <c r="G4" s="150">
        <f>F4/20</f>
        <v>0</v>
      </c>
      <c r="H4" s="150">
        <f>G4/8</f>
        <v>0</v>
      </c>
      <c r="I4" s="3"/>
      <c r="J4" s="42"/>
      <c r="K4" s="24"/>
      <c r="L4" s="134"/>
      <c r="M4" s="23"/>
      <c r="N4" s="8"/>
      <c r="O4" s="8"/>
      <c r="P4" s="8"/>
      <c r="Q4" s="8"/>
      <c r="R4" s="8"/>
      <c r="S4" s="8"/>
      <c r="T4" s="23"/>
      <c r="U4" s="61"/>
      <c r="V4" s="179"/>
      <c r="W4" s="180"/>
      <c r="X4" s="180"/>
      <c r="Y4" s="181" t="s">
        <v>86</v>
      </c>
      <c r="Z4" s="181" t="s">
        <v>81</v>
      </c>
      <c r="AA4" s="182"/>
      <c r="AB4" s="122"/>
      <c r="AC4" s="160" t="s">
        <v>96</v>
      </c>
      <c r="AD4" s="160"/>
      <c r="AE4" s="160"/>
      <c r="AF4" s="161"/>
      <c r="AG4" s="162" t="s">
        <v>95</v>
      </c>
      <c r="AH4" s="124"/>
    </row>
    <row r="5" spans="1:34" ht="14.25" customHeight="1" x14ac:dyDescent="0.25">
      <c r="A5" s="13"/>
      <c r="B5" s="7"/>
      <c r="C5" s="317"/>
      <c r="D5" s="171" t="s">
        <v>3</v>
      </c>
      <c r="E5" s="151">
        <v>0</v>
      </c>
      <c r="F5" s="152">
        <f t="shared" ref="F5:F37" si="0">E5/12</f>
        <v>0</v>
      </c>
      <c r="G5" s="150">
        <f t="shared" ref="G5:G38" si="1">F5/20</f>
        <v>0</v>
      </c>
      <c r="H5" s="152">
        <f t="shared" ref="H5:H37" si="2">G5/8</f>
        <v>0</v>
      </c>
      <c r="I5" s="3"/>
      <c r="J5" s="43"/>
      <c r="K5" s="24"/>
      <c r="L5" s="134"/>
      <c r="M5" s="23"/>
      <c r="N5" s="25"/>
      <c r="O5" s="25"/>
      <c r="P5" s="38"/>
      <c r="Q5" s="38"/>
      <c r="R5" s="38"/>
      <c r="S5" s="38"/>
      <c r="T5" s="23"/>
      <c r="U5" s="18"/>
      <c r="V5" s="180"/>
      <c r="W5" s="327" t="s">
        <v>92</v>
      </c>
      <c r="X5" s="327"/>
      <c r="Y5" s="343">
        <v>0</v>
      </c>
      <c r="Z5" s="343">
        <f>Y5*12</f>
        <v>0</v>
      </c>
      <c r="AA5" s="182"/>
      <c r="AB5" s="122"/>
      <c r="AC5" s="163" t="s">
        <v>143</v>
      </c>
      <c r="AD5" s="244">
        <v>1045</v>
      </c>
      <c r="AE5" s="244"/>
      <c r="AF5" s="164"/>
      <c r="AG5" s="165">
        <v>7.4999999999999997E-2</v>
      </c>
      <c r="AH5" s="124"/>
    </row>
    <row r="6" spans="1:34" ht="14.25" customHeight="1" x14ac:dyDescent="0.25">
      <c r="A6" s="13"/>
      <c r="B6" s="7"/>
      <c r="C6" s="317"/>
      <c r="D6" s="171" t="s">
        <v>4</v>
      </c>
      <c r="E6" s="151">
        <v>0</v>
      </c>
      <c r="F6" s="152">
        <f t="shared" si="0"/>
        <v>0</v>
      </c>
      <c r="G6" s="150">
        <f t="shared" si="1"/>
        <v>0</v>
      </c>
      <c r="H6" s="152">
        <f t="shared" si="2"/>
        <v>0</v>
      </c>
      <c r="I6" s="3"/>
      <c r="J6" s="43"/>
      <c r="K6" s="24"/>
      <c r="L6" s="134"/>
      <c r="M6" s="23"/>
      <c r="N6" s="8"/>
      <c r="O6" s="8"/>
      <c r="P6" s="8"/>
      <c r="Q6" s="8"/>
      <c r="R6" s="8"/>
      <c r="S6" s="8"/>
      <c r="T6" s="23"/>
      <c r="U6" s="18"/>
      <c r="V6" s="180"/>
      <c r="W6" s="328"/>
      <c r="X6" s="328"/>
      <c r="Y6" s="344"/>
      <c r="Z6" s="344"/>
      <c r="AA6" s="182"/>
      <c r="AB6" s="122"/>
      <c r="AC6" s="163" t="s">
        <v>144</v>
      </c>
      <c r="AD6" s="244">
        <v>1045.01</v>
      </c>
      <c r="AE6" s="163" t="s">
        <v>143</v>
      </c>
      <c r="AF6" s="244">
        <v>2089.6</v>
      </c>
      <c r="AG6" s="165">
        <v>0.09</v>
      </c>
      <c r="AH6" s="124"/>
    </row>
    <row r="7" spans="1:34" ht="14.25" customHeight="1" x14ac:dyDescent="0.25">
      <c r="A7" s="13"/>
      <c r="B7" s="7"/>
      <c r="C7" s="317"/>
      <c r="D7" s="171" t="s">
        <v>5</v>
      </c>
      <c r="E7" s="151">
        <v>0</v>
      </c>
      <c r="F7" s="152">
        <f t="shared" si="0"/>
        <v>0</v>
      </c>
      <c r="G7" s="150">
        <f t="shared" si="1"/>
        <v>0</v>
      </c>
      <c r="H7" s="152">
        <f t="shared" si="2"/>
        <v>0</v>
      </c>
      <c r="I7" s="3"/>
      <c r="J7" s="43"/>
      <c r="K7" s="24"/>
      <c r="L7" s="134"/>
      <c r="M7" s="23"/>
      <c r="N7" s="8"/>
      <c r="O7" s="8"/>
      <c r="P7" s="8"/>
      <c r="Q7" s="8"/>
      <c r="R7" s="8"/>
      <c r="S7" s="8"/>
      <c r="T7" s="23"/>
      <c r="U7" s="18"/>
      <c r="V7" s="179"/>
      <c r="W7" s="183" t="s">
        <v>75</v>
      </c>
      <c r="X7" s="225">
        <f>IF(Y5&gt;=AF8,"TETO",IF(Y5&gt;=AF7,AG8,IF(Y5&gt;=AF6,AG7,IF(Y5&gt;=AD5,AG6,AG5))))</f>
        <v>7.4999999999999997E-2</v>
      </c>
      <c r="Y7" s="184">
        <f>IF(Y5&gt;=AF8,AG9,Y5*X7)</f>
        <v>0</v>
      </c>
      <c r="Z7" s="184">
        <f>Y7*12</f>
        <v>0</v>
      </c>
      <c r="AA7" s="182"/>
      <c r="AB7" s="122"/>
      <c r="AC7" s="163" t="s">
        <v>144</v>
      </c>
      <c r="AD7" s="244">
        <v>2089.61</v>
      </c>
      <c r="AE7" s="163" t="s">
        <v>143</v>
      </c>
      <c r="AF7" s="244">
        <v>3134.4</v>
      </c>
      <c r="AG7" s="165">
        <v>0.12</v>
      </c>
      <c r="AH7" s="124"/>
    </row>
    <row r="8" spans="1:34" ht="14.25" customHeight="1" x14ac:dyDescent="0.25">
      <c r="A8" s="13"/>
      <c r="B8" s="7"/>
      <c r="C8" s="317"/>
      <c r="D8" s="171" t="s">
        <v>6</v>
      </c>
      <c r="E8" s="151">
        <v>0</v>
      </c>
      <c r="F8" s="152">
        <f t="shared" si="0"/>
        <v>0</v>
      </c>
      <c r="G8" s="150">
        <f t="shared" si="1"/>
        <v>0</v>
      </c>
      <c r="H8" s="152">
        <f t="shared" si="2"/>
        <v>0</v>
      </c>
      <c r="I8" s="3"/>
      <c r="J8" s="44"/>
      <c r="K8" s="24"/>
      <c r="L8" s="134"/>
      <c r="M8" s="23"/>
      <c r="N8" s="8"/>
      <c r="O8" s="8"/>
      <c r="P8" s="8"/>
      <c r="Q8" s="8"/>
      <c r="R8" s="8"/>
      <c r="S8" s="8"/>
      <c r="T8" s="23"/>
      <c r="U8" s="18"/>
      <c r="V8" s="179"/>
      <c r="W8" s="185" t="s">
        <v>76</v>
      </c>
      <c r="X8" s="248">
        <f>IF(Y5-(Y7+(X9*AH19))&gt;=AF18,AG18,IF(Y5-(Y7+(X9*AH19))&gt;=AD17,AG17,IF(Y5-(Y7+(X9*AH19))&gt;=AD16,AG16,IF(Y5-(Y7+(X9*AH19))&gt;=AD15,AG15,AG14))))</f>
        <v>0</v>
      </c>
      <c r="Y8" s="186">
        <f>((Y5-(Y7+(X9*AH19)))*X8)-(IF(Y5-(Y7+(X9*AH19))&gt;=AF18,AH18,IF(Y5-(Y7+(X9*AH19))&gt;=AD17,AH17,IF(Y5-(Y7+(X9*AH19))&gt;=AD16,AH16,IF(Y5-(Y7+(X9*AH19))&gt;=AD15,AH15,AH14)))))</f>
        <v>0</v>
      </c>
      <c r="Z8" s="186">
        <f>Y8*12</f>
        <v>0</v>
      </c>
      <c r="AA8" s="182"/>
      <c r="AB8" s="135"/>
      <c r="AC8" s="163" t="s">
        <v>144</v>
      </c>
      <c r="AD8" s="244">
        <v>3134.41</v>
      </c>
      <c r="AE8" s="163" t="s">
        <v>143</v>
      </c>
      <c r="AF8" s="244">
        <v>6101.06</v>
      </c>
      <c r="AG8" s="165">
        <v>0.14000000000000001</v>
      </c>
      <c r="AH8" s="124"/>
    </row>
    <row r="9" spans="1:34" ht="14.25" customHeight="1" x14ac:dyDescent="0.25">
      <c r="A9" s="13"/>
      <c r="B9" s="7"/>
      <c r="C9" s="317"/>
      <c r="D9" s="171" t="s">
        <v>7</v>
      </c>
      <c r="E9" s="151">
        <v>0</v>
      </c>
      <c r="F9" s="152">
        <f t="shared" si="0"/>
        <v>0</v>
      </c>
      <c r="G9" s="150">
        <f t="shared" si="1"/>
        <v>0</v>
      </c>
      <c r="H9" s="152">
        <f t="shared" si="2"/>
        <v>0</v>
      </c>
      <c r="I9" s="3"/>
      <c r="J9" s="44"/>
      <c r="K9" s="24"/>
      <c r="L9" s="134"/>
      <c r="M9" s="23"/>
      <c r="N9" s="8"/>
      <c r="O9" s="8"/>
      <c r="P9" s="8"/>
      <c r="Q9" s="8"/>
      <c r="R9" s="8"/>
      <c r="S9" s="8"/>
      <c r="T9" s="23"/>
      <c r="U9" s="18"/>
      <c r="V9" s="180"/>
      <c r="W9" s="183"/>
      <c r="X9" s="247"/>
      <c r="Y9" s="179"/>
      <c r="Z9" s="179"/>
      <c r="AA9" s="182"/>
      <c r="AB9" s="15"/>
      <c r="AC9" s="163" t="s">
        <v>145</v>
      </c>
      <c r="AD9" s="244"/>
      <c r="AE9" s="163"/>
      <c r="AF9" s="244">
        <v>6101.07</v>
      </c>
      <c r="AG9" s="245">
        <v>713.09</v>
      </c>
      <c r="AH9" s="7"/>
    </row>
    <row r="10" spans="1:34" ht="14.25" customHeight="1" x14ac:dyDescent="0.25">
      <c r="A10" s="13"/>
      <c r="B10" s="7"/>
      <c r="C10" s="317"/>
      <c r="D10" s="171" t="s">
        <v>8</v>
      </c>
      <c r="E10" s="151">
        <v>0</v>
      </c>
      <c r="F10" s="152">
        <f t="shared" si="0"/>
        <v>0</v>
      </c>
      <c r="G10" s="150">
        <f t="shared" si="1"/>
        <v>0</v>
      </c>
      <c r="H10" s="152">
        <f t="shared" si="2"/>
        <v>0</v>
      </c>
      <c r="I10" s="3"/>
      <c r="J10" s="44"/>
      <c r="K10" s="24"/>
      <c r="L10" s="134"/>
      <c r="M10" s="23"/>
      <c r="N10" s="57"/>
      <c r="O10" s="57"/>
      <c r="P10" s="58"/>
      <c r="Q10" s="58"/>
      <c r="R10" s="59"/>
      <c r="S10" s="8"/>
      <c r="T10" s="23"/>
      <c r="U10" s="18"/>
      <c r="V10" s="180"/>
      <c r="W10" s="320" t="s">
        <v>77</v>
      </c>
      <c r="X10" s="320"/>
      <c r="Y10" s="342">
        <f>Y5-Y7-Y8</f>
        <v>0</v>
      </c>
      <c r="Z10" s="342">
        <f>Z5-Z7-Z8</f>
        <v>0</v>
      </c>
      <c r="AA10" s="182"/>
      <c r="AB10" s="15"/>
      <c r="AC10" s="166"/>
      <c r="AD10" s="166"/>
      <c r="AE10" s="166"/>
      <c r="AF10" s="166"/>
      <c r="AG10" s="167"/>
      <c r="AH10" s="71"/>
    </row>
    <row r="11" spans="1:34" ht="14.25" customHeight="1" x14ac:dyDescent="0.25">
      <c r="A11" s="13"/>
      <c r="B11" s="7"/>
      <c r="C11" s="317"/>
      <c r="D11" s="171" t="s">
        <v>19</v>
      </c>
      <c r="E11" s="151">
        <v>0</v>
      </c>
      <c r="F11" s="152">
        <f t="shared" ref="F11:F16" si="3">E11/12</f>
        <v>0</v>
      </c>
      <c r="G11" s="150">
        <f t="shared" si="1"/>
        <v>0</v>
      </c>
      <c r="H11" s="152">
        <f t="shared" ref="H11:H16" si="4">G11/8</f>
        <v>0</v>
      </c>
      <c r="I11" s="3"/>
      <c r="J11" s="44"/>
      <c r="K11" s="24"/>
      <c r="L11" s="134"/>
      <c r="M11" s="23"/>
      <c r="N11" s="57"/>
      <c r="O11" s="57"/>
      <c r="P11" s="58"/>
      <c r="Q11" s="58"/>
      <c r="R11" s="59"/>
      <c r="S11" s="8"/>
      <c r="T11" s="23"/>
      <c r="U11" s="18"/>
      <c r="V11" s="179"/>
      <c r="W11" s="320"/>
      <c r="X11" s="320"/>
      <c r="Y11" s="342"/>
      <c r="Z11" s="342"/>
      <c r="AA11" s="179"/>
      <c r="AB11" s="15"/>
      <c r="AC11" s="316" t="s">
        <v>151</v>
      </c>
      <c r="AD11" s="316"/>
      <c r="AE11" s="316"/>
      <c r="AF11" s="316"/>
      <c r="AG11" s="316"/>
      <c r="AH11" s="71"/>
    </row>
    <row r="12" spans="1:34" ht="14.25" customHeight="1" x14ac:dyDescent="0.4">
      <c r="A12" s="13"/>
      <c r="B12" s="7"/>
      <c r="C12" s="317"/>
      <c r="D12" s="171" t="s">
        <v>102</v>
      </c>
      <c r="E12" s="151">
        <v>0</v>
      </c>
      <c r="F12" s="152">
        <f t="shared" si="3"/>
        <v>0</v>
      </c>
      <c r="G12" s="150">
        <f t="shared" si="1"/>
        <v>0</v>
      </c>
      <c r="H12" s="152">
        <f t="shared" si="4"/>
        <v>0</v>
      </c>
      <c r="I12" s="3"/>
      <c r="J12" s="44"/>
      <c r="K12" s="24"/>
      <c r="L12" s="134"/>
      <c r="M12" s="23"/>
      <c r="N12" s="57"/>
      <c r="O12" s="57"/>
      <c r="P12" s="58"/>
      <c r="Q12" s="58"/>
      <c r="R12" s="59"/>
      <c r="S12" s="8"/>
      <c r="T12" s="23"/>
      <c r="U12" s="18"/>
      <c r="V12" s="187"/>
      <c r="W12" s="179"/>
      <c r="X12" s="179"/>
      <c r="Y12" s="179"/>
      <c r="Z12" s="179"/>
      <c r="AA12" s="176"/>
      <c r="AB12" s="15"/>
      <c r="AC12" s="316"/>
      <c r="AD12" s="316"/>
      <c r="AE12" s="316"/>
      <c r="AF12" s="316"/>
      <c r="AG12" s="316"/>
      <c r="AH12" s="71"/>
    </row>
    <row r="13" spans="1:34" ht="14.25" customHeight="1" x14ac:dyDescent="0.4">
      <c r="A13" s="13"/>
      <c r="B13" s="7"/>
      <c r="C13" s="317"/>
      <c r="D13" s="171" t="s">
        <v>104</v>
      </c>
      <c r="E13" s="151">
        <v>0</v>
      </c>
      <c r="F13" s="152">
        <f t="shared" si="3"/>
        <v>0</v>
      </c>
      <c r="G13" s="150">
        <f t="shared" si="1"/>
        <v>0</v>
      </c>
      <c r="H13" s="152">
        <f t="shared" si="4"/>
        <v>0</v>
      </c>
      <c r="I13" s="3"/>
      <c r="J13" s="44"/>
      <c r="K13" s="24"/>
      <c r="L13" s="134"/>
      <c r="M13" s="23"/>
      <c r="N13" s="340"/>
      <c r="O13" s="340"/>
      <c r="P13" s="340"/>
      <c r="Q13" s="340"/>
      <c r="R13" s="340"/>
      <c r="S13" s="340"/>
      <c r="T13" s="23"/>
      <c r="U13" s="18"/>
      <c r="V13" s="187"/>
      <c r="W13" s="179"/>
      <c r="X13" s="179"/>
      <c r="Y13" s="179"/>
      <c r="Z13" s="179"/>
      <c r="AA13" s="176"/>
      <c r="AB13" s="15"/>
      <c r="AC13" s="160" t="s">
        <v>96</v>
      </c>
      <c r="AD13" s="160"/>
      <c r="AE13" s="160"/>
      <c r="AF13" s="161"/>
      <c r="AG13" s="162" t="s">
        <v>95</v>
      </c>
      <c r="AH13" s="162" t="s">
        <v>147</v>
      </c>
    </row>
    <row r="14" spans="1:34" ht="14.25" customHeight="1" x14ac:dyDescent="0.25">
      <c r="A14" s="13"/>
      <c r="B14" s="7"/>
      <c r="C14" s="317"/>
      <c r="D14" s="171" t="s">
        <v>103</v>
      </c>
      <c r="E14" s="151">
        <v>0</v>
      </c>
      <c r="F14" s="152">
        <f t="shared" si="3"/>
        <v>0</v>
      </c>
      <c r="G14" s="150">
        <f t="shared" si="1"/>
        <v>0</v>
      </c>
      <c r="H14" s="152">
        <f t="shared" si="4"/>
        <v>0</v>
      </c>
      <c r="I14" s="3"/>
      <c r="J14" s="44"/>
      <c r="K14" s="24"/>
      <c r="L14" s="134"/>
      <c r="M14" s="23"/>
      <c r="N14" s="340"/>
      <c r="O14" s="340"/>
      <c r="P14" s="340"/>
      <c r="Q14" s="340"/>
      <c r="R14" s="340"/>
      <c r="S14" s="340"/>
      <c r="T14" s="23"/>
      <c r="U14" s="18"/>
      <c r="V14" s="179"/>
      <c r="W14" s="179"/>
      <c r="X14" s="179"/>
      <c r="Y14" s="179"/>
      <c r="Z14" s="179"/>
      <c r="AA14" s="182"/>
      <c r="AB14" s="15"/>
      <c r="AC14" s="163" t="s">
        <v>143</v>
      </c>
      <c r="AD14" s="244">
        <v>1903.98</v>
      </c>
      <c r="AE14" s="244"/>
      <c r="AF14" s="164"/>
      <c r="AG14" s="165">
        <v>0</v>
      </c>
      <c r="AH14" s="245">
        <v>0</v>
      </c>
    </row>
    <row r="15" spans="1:34" ht="14.25" customHeight="1" x14ac:dyDescent="0.25">
      <c r="A15" s="13"/>
      <c r="B15" s="7"/>
      <c r="C15" s="317"/>
      <c r="D15" s="171" t="s">
        <v>105</v>
      </c>
      <c r="E15" s="151">
        <v>0</v>
      </c>
      <c r="F15" s="152">
        <f t="shared" si="3"/>
        <v>0</v>
      </c>
      <c r="G15" s="150">
        <f t="shared" si="1"/>
        <v>0</v>
      </c>
      <c r="H15" s="152">
        <f t="shared" si="4"/>
        <v>0</v>
      </c>
      <c r="I15" s="3"/>
      <c r="J15" s="44"/>
      <c r="K15" s="24"/>
      <c r="L15" s="134"/>
      <c r="M15" s="23"/>
      <c r="N15" s="119"/>
      <c r="O15" s="278"/>
      <c r="P15" s="119"/>
      <c r="Q15" s="119"/>
      <c r="R15" s="119"/>
      <c r="S15" s="119"/>
      <c r="T15" s="23"/>
      <c r="U15" s="18"/>
      <c r="V15" s="179"/>
      <c r="W15" s="179"/>
      <c r="X15" s="179"/>
      <c r="Y15" s="179"/>
      <c r="Z15" s="179"/>
      <c r="AA15" s="182"/>
      <c r="AB15" s="15"/>
      <c r="AC15" s="163" t="s">
        <v>144</v>
      </c>
      <c r="AD15" s="244">
        <v>1903.99</v>
      </c>
      <c r="AE15" s="163" t="s">
        <v>143</v>
      </c>
      <c r="AF15" s="244">
        <v>2826.65</v>
      </c>
      <c r="AG15" s="165">
        <v>7.4999999999999997E-2</v>
      </c>
      <c r="AH15" s="245">
        <v>142.80000000000001</v>
      </c>
    </row>
    <row r="16" spans="1:34" ht="14.25" customHeight="1" x14ac:dyDescent="0.25">
      <c r="A16" s="13"/>
      <c r="B16" s="7"/>
      <c r="C16" s="317"/>
      <c r="D16" s="171" t="s">
        <v>71</v>
      </c>
      <c r="E16" s="151">
        <v>0</v>
      </c>
      <c r="F16" s="152">
        <f t="shared" si="3"/>
        <v>0</v>
      </c>
      <c r="G16" s="150">
        <f t="shared" si="1"/>
        <v>0</v>
      </c>
      <c r="H16" s="152">
        <f t="shared" si="4"/>
        <v>0</v>
      </c>
      <c r="I16" s="3"/>
      <c r="J16" s="44"/>
      <c r="K16" s="24"/>
      <c r="L16" s="134"/>
      <c r="M16" s="23"/>
      <c r="N16" s="8"/>
      <c r="O16" s="8"/>
      <c r="P16" s="8"/>
      <c r="Q16" s="8"/>
      <c r="R16" s="8"/>
      <c r="S16" s="8"/>
      <c r="T16" s="23"/>
      <c r="U16" s="18"/>
      <c r="V16" s="179"/>
      <c r="W16" s="179"/>
      <c r="X16" s="179"/>
      <c r="Y16" s="179"/>
      <c r="Z16" s="179"/>
      <c r="AA16" s="182"/>
      <c r="AB16" s="15"/>
      <c r="AC16" s="163" t="s">
        <v>144</v>
      </c>
      <c r="AD16" s="244">
        <v>2826.66</v>
      </c>
      <c r="AE16" s="163" t="s">
        <v>143</v>
      </c>
      <c r="AF16" s="244">
        <v>3751.05</v>
      </c>
      <c r="AG16" s="165">
        <v>0.15</v>
      </c>
      <c r="AH16" s="245">
        <v>354.8</v>
      </c>
    </row>
    <row r="17" spans="1:34" ht="14.25" customHeight="1" x14ac:dyDescent="0.25">
      <c r="A17" s="13"/>
      <c r="B17" s="7"/>
      <c r="C17" s="338" t="s">
        <v>21</v>
      </c>
      <c r="D17" s="172" t="s">
        <v>9</v>
      </c>
      <c r="E17" s="153">
        <v>0</v>
      </c>
      <c r="F17" s="154">
        <f t="shared" si="0"/>
        <v>0</v>
      </c>
      <c r="G17" s="156">
        <f t="shared" si="1"/>
        <v>0</v>
      </c>
      <c r="H17" s="154">
        <f t="shared" si="2"/>
        <v>0</v>
      </c>
      <c r="I17" s="3"/>
      <c r="J17" s="62"/>
      <c r="K17" s="24"/>
      <c r="L17" s="134"/>
      <c r="M17" s="23"/>
      <c r="N17" s="8"/>
      <c r="O17" s="8"/>
      <c r="P17" s="8"/>
      <c r="Q17" s="8"/>
      <c r="R17" s="8"/>
      <c r="S17" s="8"/>
      <c r="T17" s="23"/>
      <c r="U17" s="18"/>
      <c r="V17" s="179"/>
      <c r="W17" s="188"/>
      <c r="X17" s="189"/>
      <c r="Y17" s="330" t="s">
        <v>79</v>
      </c>
      <c r="Z17" s="330"/>
      <c r="AA17" s="182"/>
      <c r="AB17" s="15"/>
      <c r="AC17" s="163" t="s">
        <v>144</v>
      </c>
      <c r="AD17" s="244">
        <v>3751.06</v>
      </c>
      <c r="AE17" s="163" t="s">
        <v>143</v>
      </c>
      <c r="AF17" s="244">
        <v>4664.68</v>
      </c>
      <c r="AG17" s="165">
        <v>0.22500000000000001</v>
      </c>
      <c r="AH17" s="245">
        <v>636.13</v>
      </c>
    </row>
    <row r="18" spans="1:34" ht="14.25" customHeight="1" x14ac:dyDescent="0.25">
      <c r="A18" s="13"/>
      <c r="B18" s="7"/>
      <c r="C18" s="338"/>
      <c r="D18" s="172" t="s">
        <v>52</v>
      </c>
      <c r="E18" s="153">
        <v>0</v>
      </c>
      <c r="F18" s="154">
        <f t="shared" ref="F18" si="5">E18/12</f>
        <v>0</v>
      </c>
      <c r="G18" s="156">
        <f t="shared" si="1"/>
        <v>0</v>
      </c>
      <c r="H18" s="154">
        <f t="shared" ref="H18" si="6">G18/8</f>
        <v>0</v>
      </c>
      <c r="I18" s="3"/>
      <c r="J18" s="62"/>
      <c r="K18" s="24"/>
      <c r="L18" s="134"/>
      <c r="M18" s="23"/>
      <c r="N18" s="8"/>
      <c r="O18" s="8"/>
      <c r="P18" s="8"/>
      <c r="Q18" s="8"/>
      <c r="R18" s="8"/>
      <c r="S18" s="8"/>
      <c r="T18" s="23"/>
      <c r="U18" s="18"/>
      <c r="V18" s="179"/>
      <c r="W18" s="190"/>
      <c r="X18" s="191"/>
      <c r="Y18" s="331"/>
      <c r="Z18" s="331"/>
      <c r="AA18" s="182"/>
      <c r="AB18" s="15"/>
      <c r="AC18" s="163" t="s">
        <v>145</v>
      </c>
      <c r="AD18" s="244"/>
      <c r="AE18" s="163"/>
      <c r="AF18" s="244">
        <v>4664.6899999999996</v>
      </c>
      <c r="AG18" s="231">
        <v>0.27500000000000002</v>
      </c>
      <c r="AH18" s="246">
        <v>869.36</v>
      </c>
    </row>
    <row r="19" spans="1:34" ht="14.25" customHeight="1" x14ac:dyDescent="0.25">
      <c r="A19" s="13"/>
      <c r="B19" s="7"/>
      <c r="C19" s="338"/>
      <c r="D19" s="172" t="s">
        <v>10</v>
      </c>
      <c r="E19" s="153">
        <v>0</v>
      </c>
      <c r="F19" s="154">
        <f t="shared" si="0"/>
        <v>0</v>
      </c>
      <c r="G19" s="156">
        <f t="shared" si="1"/>
        <v>0</v>
      </c>
      <c r="H19" s="154">
        <f t="shared" si="2"/>
        <v>0</v>
      </c>
      <c r="I19" s="3"/>
      <c r="J19" s="63"/>
      <c r="K19" s="24"/>
      <c r="L19" s="134"/>
      <c r="M19" s="23"/>
      <c r="N19" s="8"/>
      <c r="O19" s="8"/>
      <c r="P19" s="8"/>
      <c r="Q19" s="8"/>
      <c r="R19" s="8"/>
      <c r="S19" s="8"/>
      <c r="T19" s="23"/>
      <c r="U19" s="15"/>
      <c r="V19" s="179"/>
      <c r="W19" s="192"/>
      <c r="X19" s="193"/>
      <c r="Y19" s="181" t="s">
        <v>86</v>
      </c>
      <c r="Z19" s="181" t="s">
        <v>81</v>
      </c>
      <c r="AA19" s="182"/>
      <c r="AB19" s="15"/>
      <c r="AC19" s="163" t="s">
        <v>148</v>
      </c>
      <c r="AD19" s="7"/>
      <c r="AE19" s="7"/>
      <c r="AF19" s="7"/>
      <c r="AG19" s="7"/>
      <c r="AH19" s="246">
        <v>189.59</v>
      </c>
    </row>
    <row r="20" spans="1:34" ht="14.25" customHeight="1" x14ac:dyDescent="0.25">
      <c r="A20" s="13"/>
      <c r="B20" s="7"/>
      <c r="C20" s="338"/>
      <c r="D20" s="172" t="s">
        <v>14</v>
      </c>
      <c r="E20" s="155">
        <v>0</v>
      </c>
      <c r="F20" s="156">
        <f t="shared" si="0"/>
        <v>0</v>
      </c>
      <c r="G20" s="156">
        <f t="shared" si="1"/>
        <v>0</v>
      </c>
      <c r="H20" s="156">
        <f t="shared" si="2"/>
        <v>0</v>
      </c>
      <c r="I20" s="3"/>
      <c r="J20" s="64"/>
      <c r="K20" s="24"/>
      <c r="L20" s="134"/>
      <c r="M20" s="23"/>
      <c r="N20" s="8"/>
      <c r="O20" s="8"/>
      <c r="P20" s="8"/>
      <c r="Q20" s="8"/>
      <c r="R20" s="8"/>
      <c r="S20" s="8"/>
      <c r="T20" s="23"/>
      <c r="U20" s="86"/>
      <c r="V20" s="179"/>
      <c r="W20" s="327" t="s">
        <v>91</v>
      </c>
      <c r="X20" s="327"/>
      <c r="Y20" s="323">
        <v>0</v>
      </c>
      <c r="Z20" s="323">
        <f>Y20*12</f>
        <v>0</v>
      </c>
      <c r="AA20" s="182"/>
      <c r="AB20" s="15"/>
      <c r="AC20" s="15"/>
      <c r="AD20" s="15"/>
      <c r="AE20" s="15"/>
    </row>
    <row r="21" spans="1:34" ht="14.25" customHeight="1" x14ac:dyDescent="0.25">
      <c r="A21" s="13"/>
      <c r="B21" s="7"/>
      <c r="C21" s="338"/>
      <c r="D21" s="172" t="s">
        <v>15</v>
      </c>
      <c r="E21" s="153">
        <v>0</v>
      </c>
      <c r="F21" s="154">
        <f t="shared" si="0"/>
        <v>0</v>
      </c>
      <c r="G21" s="156">
        <f t="shared" si="1"/>
        <v>0</v>
      </c>
      <c r="H21" s="154">
        <f t="shared" si="2"/>
        <v>0</v>
      </c>
      <c r="I21" s="3"/>
      <c r="J21" s="65"/>
      <c r="K21" s="24"/>
      <c r="L21" s="134"/>
      <c r="M21" s="23"/>
      <c r="N21" s="8"/>
      <c r="O21" s="8"/>
      <c r="P21" s="8"/>
      <c r="Q21" s="8"/>
      <c r="R21" s="8"/>
      <c r="S21" s="8"/>
      <c r="T21" s="23"/>
      <c r="U21" s="85"/>
      <c r="V21" s="179"/>
      <c r="W21" s="328"/>
      <c r="X21" s="328"/>
      <c r="Y21" s="324"/>
      <c r="Z21" s="324"/>
      <c r="AA21" s="182"/>
      <c r="AB21" s="15"/>
      <c r="AC21" s="15"/>
      <c r="AD21" s="15"/>
      <c r="AE21" s="15"/>
    </row>
    <row r="22" spans="1:34" ht="14.25" customHeight="1" x14ac:dyDescent="0.25">
      <c r="A22" s="13"/>
      <c r="B22" s="7"/>
      <c r="C22" s="338"/>
      <c r="D22" s="172" t="s">
        <v>17</v>
      </c>
      <c r="E22" s="153">
        <v>0</v>
      </c>
      <c r="F22" s="154">
        <f t="shared" si="0"/>
        <v>0</v>
      </c>
      <c r="G22" s="156">
        <f t="shared" si="1"/>
        <v>0</v>
      </c>
      <c r="H22" s="154">
        <f t="shared" si="2"/>
        <v>0</v>
      </c>
      <c r="I22" s="3"/>
      <c r="J22" s="66"/>
      <c r="K22" s="25"/>
      <c r="L22" s="137"/>
      <c r="M22" s="22"/>
      <c r="N22" s="8"/>
      <c r="O22" s="8"/>
      <c r="P22" s="8"/>
      <c r="Q22" s="8"/>
      <c r="R22" s="8"/>
      <c r="S22" s="8"/>
      <c r="T22" s="23"/>
      <c r="U22" s="15"/>
      <c r="V22" s="179"/>
      <c r="W22" s="183" t="s">
        <v>87</v>
      </c>
      <c r="X22" s="194"/>
      <c r="Y22" s="184">
        <v>0</v>
      </c>
      <c r="Z22" s="184">
        <f>Y22*12</f>
        <v>0</v>
      </c>
      <c r="AA22" s="182"/>
      <c r="AB22" s="15"/>
      <c r="AC22" s="15"/>
      <c r="AD22" s="15"/>
      <c r="AE22" s="15"/>
    </row>
    <row r="23" spans="1:34" ht="14.25" customHeight="1" x14ac:dyDescent="0.25">
      <c r="A23" s="13"/>
      <c r="B23" s="7"/>
      <c r="C23" s="338"/>
      <c r="D23" s="172" t="s">
        <v>18</v>
      </c>
      <c r="E23" s="153">
        <v>0</v>
      </c>
      <c r="F23" s="154">
        <f t="shared" si="0"/>
        <v>0</v>
      </c>
      <c r="G23" s="156">
        <f t="shared" si="1"/>
        <v>0</v>
      </c>
      <c r="H23" s="154">
        <f t="shared" si="2"/>
        <v>0</v>
      </c>
      <c r="I23" s="3"/>
      <c r="J23" s="65"/>
      <c r="K23" s="26"/>
      <c r="L23" s="138"/>
      <c r="M23" s="9"/>
      <c r="N23" s="8"/>
      <c r="O23" s="8"/>
      <c r="P23" s="8"/>
      <c r="Q23" s="8"/>
      <c r="R23" s="8"/>
      <c r="S23" s="8"/>
      <c r="T23" s="23"/>
      <c r="U23" s="15"/>
      <c r="V23" s="179"/>
      <c r="W23" s="183" t="s">
        <v>88</v>
      </c>
      <c r="X23" s="194"/>
      <c r="Y23" s="184">
        <v>0</v>
      </c>
      <c r="Z23" s="184">
        <f>Y23*12</f>
        <v>0</v>
      </c>
      <c r="AA23" s="182"/>
      <c r="AB23" s="15"/>
      <c r="AC23" s="15"/>
      <c r="AD23" s="15"/>
      <c r="AE23" s="15"/>
    </row>
    <row r="24" spans="1:34" ht="14.25" customHeight="1" x14ac:dyDescent="0.25">
      <c r="A24" s="13"/>
      <c r="B24" s="7"/>
      <c r="C24" s="338"/>
      <c r="D24" s="172" t="s">
        <v>16</v>
      </c>
      <c r="E24" s="153">
        <v>0</v>
      </c>
      <c r="F24" s="154">
        <f t="shared" si="0"/>
        <v>0</v>
      </c>
      <c r="G24" s="156">
        <f t="shared" si="1"/>
        <v>0</v>
      </c>
      <c r="H24" s="154">
        <f t="shared" si="2"/>
        <v>0</v>
      </c>
      <c r="I24" s="3"/>
      <c r="J24" s="319"/>
      <c r="K24" s="27"/>
      <c r="L24" s="139"/>
      <c r="M24" s="24"/>
      <c r="N24" s="8"/>
      <c r="O24" s="8"/>
      <c r="P24" s="8"/>
      <c r="Q24" s="8"/>
      <c r="R24" s="8"/>
      <c r="S24" s="8"/>
      <c r="T24" s="23"/>
      <c r="U24" s="68"/>
      <c r="V24" s="179"/>
      <c r="W24" s="183" t="s">
        <v>75</v>
      </c>
      <c r="X24" s="225">
        <f>IF(Y20&gt;=AF8,AG9,IF(Y20&gt;=AF7,AG8,IF(Y20&gt;=AF6,AG7,IF(Y20&gt;=AD5,AG6,AG5))))</f>
        <v>7.4999999999999997E-2</v>
      </c>
      <c r="Y24" s="184">
        <f>IF(Y20&gt;=AF9,AG9,Y20*X24)</f>
        <v>0</v>
      </c>
      <c r="Z24" s="184">
        <f>Y24*12</f>
        <v>0</v>
      </c>
      <c r="AA24" s="182"/>
      <c r="AB24" s="15"/>
      <c r="AC24" s="15"/>
      <c r="AD24" s="15"/>
      <c r="AE24" s="15"/>
    </row>
    <row r="25" spans="1:34" ht="14.25" customHeight="1" x14ac:dyDescent="0.25">
      <c r="A25" s="13"/>
      <c r="B25" s="7"/>
      <c r="C25" s="338"/>
      <c r="D25" s="172" t="s">
        <v>47</v>
      </c>
      <c r="E25" s="153">
        <v>0</v>
      </c>
      <c r="F25" s="154">
        <f t="shared" si="0"/>
        <v>0</v>
      </c>
      <c r="G25" s="156">
        <f t="shared" si="1"/>
        <v>0</v>
      </c>
      <c r="H25" s="154">
        <f t="shared" si="2"/>
        <v>0</v>
      </c>
      <c r="I25" s="3"/>
      <c r="J25" s="319"/>
      <c r="K25" s="27"/>
      <c r="L25" s="139"/>
      <c r="M25" s="24"/>
      <c r="N25" s="8"/>
      <c r="O25" s="8"/>
      <c r="P25" s="8"/>
      <c r="Q25" s="8"/>
      <c r="R25" s="8"/>
      <c r="S25" s="8"/>
      <c r="T25" s="23"/>
      <c r="U25" s="68"/>
      <c r="V25" s="179"/>
      <c r="W25" s="183" t="s">
        <v>149</v>
      </c>
      <c r="X25" s="226">
        <f>IF(Y20-(Y24+(X26*AH19))&gt;=AF18,AG18,IF(Y20-(Y24+(X26*AH19))&gt;=AD17,AG17,IF(Y20-(Y24+(X26*AH19))&gt;=AD16,AG16,IF(Y20-(Y24+(X26*AH19))&gt;=AD15,AG15,AG14))))</f>
        <v>0</v>
      </c>
      <c r="Y25" s="184">
        <f>((Y20-(Y24+(X26*AH19)))*X25)-(IF(Y20-(Y24+(X26*AH19))&gt;=AF18,AH18,IF(Y20-(Y24+(X26*AH19))&gt;=AD17,AH17,IF(Y20-(Y24+(X26*AH19))&gt;=AD16,AH16,IF(Y20-(Y24+(X26*AH19))&gt;=AD15,AH15,AH14)))))</f>
        <v>0</v>
      </c>
      <c r="Z25" s="184">
        <f>Y25*12</f>
        <v>0</v>
      </c>
      <c r="AA25" s="182"/>
      <c r="AB25" s="15"/>
      <c r="AC25" s="15"/>
      <c r="AD25" s="15"/>
      <c r="AE25" s="15"/>
    </row>
    <row r="26" spans="1:34" ht="14.25" customHeight="1" x14ac:dyDescent="0.25">
      <c r="A26" s="13"/>
      <c r="B26" s="7"/>
      <c r="C26" s="339" t="s">
        <v>23</v>
      </c>
      <c r="D26" s="173" t="s">
        <v>72</v>
      </c>
      <c r="E26" s="157">
        <v>0</v>
      </c>
      <c r="F26" s="158">
        <f t="shared" ref="F26" si="7">E26/12</f>
        <v>0</v>
      </c>
      <c r="G26" s="295">
        <f t="shared" si="1"/>
        <v>0</v>
      </c>
      <c r="H26" s="158">
        <f t="shared" ref="H26" si="8">G26/8</f>
        <v>0</v>
      </c>
      <c r="I26" s="3"/>
      <c r="J26" s="45"/>
      <c r="K26" s="27"/>
      <c r="L26" s="139"/>
      <c r="M26" s="24"/>
      <c r="N26" s="8"/>
      <c r="O26" s="8"/>
      <c r="P26" s="8"/>
      <c r="Q26" s="8"/>
      <c r="R26" s="8"/>
      <c r="S26" s="8"/>
      <c r="T26" s="23"/>
      <c r="U26" s="61"/>
      <c r="V26" s="179"/>
      <c r="W26" s="183" t="s">
        <v>146</v>
      </c>
      <c r="X26" s="247">
        <v>0</v>
      </c>
      <c r="Y26" s="179"/>
      <c r="Z26" s="179"/>
      <c r="AA26" s="182"/>
      <c r="AB26" s="15"/>
      <c r="AC26" s="15"/>
      <c r="AD26" s="15"/>
      <c r="AE26" s="15"/>
    </row>
    <row r="27" spans="1:34" ht="14.25" customHeight="1" x14ac:dyDescent="0.25">
      <c r="A27" s="13"/>
      <c r="B27" s="7"/>
      <c r="C27" s="339"/>
      <c r="D27" s="173" t="s">
        <v>29</v>
      </c>
      <c r="E27" s="157">
        <v>0</v>
      </c>
      <c r="F27" s="158">
        <f t="shared" si="0"/>
        <v>0</v>
      </c>
      <c r="G27" s="295">
        <f t="shared" si="1"/>
        <v>0</v>
      </c>
      <c r="H27" s="158">
        <f t="shared" si="2"/>
        <v>0</v>
      </c>
      <c r="I27" s="3"/>
      <c r="J27" s="45"/>
      <c r="K27" s="23"/>
      <c r="L27" s="122"/>
      <c r="M27" s="24"/>
      <c r="N27" s="8"/>
      <c r="O27" s="8"/>
      <c r="P27" s="8"/>
      <c r="Q27" s="8"/>
      <c r="R27" s="8"/>
      <c r="S27" s="8"/>
      <c r="T27" s="23"/>
      <c r="U27" s="61"/>
      <c r="V27" s="179"/>
      <c r="W27" s="329" t="s">
        <v>93</v>
      </c>
      <c r="X27" s="329"/>
      <c r="Y27" s="325">
        <f>(Y20+Y22+Y23)-(Y24+Y25)</f>
        <v>0</v>
      </c>
      <c r="Z27" s="325">
        <f>(Z20+Z22+Z23)-(Z24+Z25)</f>
        <v>0</v>
      </c>
      <c r="AA27" s="182"/>
      <c r="AB27" s="15"/>
      <c r="AC27" s="15"/>
      <c r="AD27" s="15"/>
      <c r="AE27" s="15"/>
    </row>
    <row r="28" spans="1:34" ht="14.25" customHeight="1" x14ac:dyDescent="0.25">
      <c r="A28" s="13"/>
      <c r="B28" s="7"/>
      <c r="C28" s="339"/>
      <c r="D28" s="173" t="s">
        <v>73</v>
      </c>
      <c r="E28" s="157">
        <v>0</v>
      </c>
      <c r="F28" s="158">
        <f t="shared" si="0"/>
        <v>0</v>
      </c>
      <c r="G28" s="295">
        <f t="shared" si="1"/>
        <v>0</v>
      </c>
      <c r="H28" s="158">
        <f t="shared" si="2"/>
        <v>0</v>
      </c>
      <c r="I28" s="3"/>
      <c r="J28" s="45"/>
      <c r="K28" s="10"/>
      <c r="L28" s="140"/>
      <c r="M28" s="24"/>
      <c r="N28" s="8"/>
      <c r="O28" s="8"/>
      <c r="P28" s="8"/>
      <c r="Q28" s="8"/>
      <c r="R28" s="8"/>
      <c r="S28" s="8"/>
      <c r="T28" s="23"/>
      <c r="U28" s="61"/>
      <c r="V28" s="199"/>
      <c r="W28" s="328"/>
      <c r="X28" s="328"/>
      <c r="Y28" s="326"/>
      <c r="Z28" s="326"/>
      <c r="AA28" s="200"/>
      <c r="AB28" s="15"/>
      <c r="AC28" s="15"/>
      <c r="AD28" s="15"/>
      <c r="AE28" s="15"/>
    </row>
    <row r="29" spans="1:34" ht="14.25" customHeight="1" x14ac:dyDescent="0.25">
      <c r="A29" s="13"/>
      <c r="B29" s="7"/>
      <c r="C29" s="339"/>
      <c r="D29" s="173" t="s">
        <v>46</v>
      </c>
      <c r="E29" s="157">
        <v>0</v>
      </c>
      <c r="F29" s="158">
        <f t="shared" si="0"/>
        <v>0</v>
      </c>
      <c r="G29" s="295">
        <f t="shared" si="1"/>
        <v>0</v>
      </c>
      <c r="H29" s="158">
        <f t="shared" si="2"/>
        <v>0</v>
      </c>
      <c r="I29" s="3"/>
      <c r="J29" s="45"/>
      <c r="K29" s="23"/>
      <c r="L29" s="122"/>
      <c r="M29" s="24"/>
      <c r="N29" s="23"/>
      <c r="O29" s="23"/>
      <c r="P29" s="23"/>
      <c r="Q29" s="23"/>
      <c r="R29" s="23"/>
      <c r="S29" s="23"/>
      <c r="T29" s="23"/>
      <c r="U29" s="61"/>
      <c r="V29" s="199"/>
      <c r="W29" s="195" t="s">
        <v>82</v>
      </c>
      <c r="X29" s="196"/>
      <c r="Y29" s="184">
        <f>Z29/12</f>
        <v>0</v>
      </c>
      <c r="Z29" s="184">
        <f>Y20+(Y20/3)</f>
        <v>0</v>
      </c>
      <c r="AA29" s="200"/>
      <c r="AB29" s="15"/>
      <c r="AC29" s="15"/>
      <c r="AD29" s="15"/>
      <c r="AE29" s="15"/>
    </row>
    <row r="30" spans="1:34" ht="14.25" customHeight="1" x14ac:dyDescent="0.35">
      <c r="A30" s="13"/>
      <c r="B30" s="7"/>
      <c r="C30" s="339"/>
      <c r="D30" s="173" t="s">
        <v>48</v>
      </c>
      <c r="E30" s="157">
        <v>0</v>
      </c>
      <c r="F30" s="158">
        <f t="shared" si="0"/>
        <v>0</v>
      </c>
      <c r="G30" s="295">
        <f t="shared" si="1"/>
        <v>0</v>
      </c>
      <c r="H30" s="158">
        <f t="shared" si="2"/>
        <v>0</v>
      </c>
      <c r="I30" s="3"/>
      <c r="J30" s="46"/>
      <c r="K30" s="27"/>
      <c r="L30" s="139"/>
      <c r="M30" s="24"/>
      <c r="N30" s="334"/>
      <c r="O30" s="291"/>
      <c r="P30" s="335"/>
      <c r="Q30" s="335"/>
      <c r="R30" s="335"/>
      <c r="S30" s="335"/>
      <c r="T30" s="23"/>
      <c r="U30" s="16"/>
      <c r="V30" s="199"/>
      <c r="W30" s="183" t="s">
        <v>80</v>
      </c>
      <c r="X30" s="194"/>
      <c r="Y30" s="184">
        <f>Z30/12</f>
        <v>0</v>
      </c>
      <c r="Z30" s="184">
        <f>Y20</f>
        <v>0</v>
      </c>
      <c r="AA30" s="200"/>
      <c r="AB30" s="15"/>
      <c r="AC30" s="15"/>
      <c r="AD30" s="15"/>
      <c r="AE30" s="15"/>
    </row>
    <row r="31" spans="1:34" ht="14.25" customHeight="1" x14ac:dyDescent="0.25">
      <c r="A31" s="13"/>
      <c r="B31" s="7"/>
      <c r="C31" s="339"/>
      <c r="D31" s="173" t="s">
        <v>13</v>
      </c>
      <c r="E31" s="157">
        <v>0</v>
      </c>
      <c r="F31" s="158">
        <f t="shared" si="0"/>
        <v>0</v>
      </c>
      <c r="G31" s="295">
        <f t="shared" si="1"/>
        <v>0</v>
      </c>
      <c r="H31" s="158">
        <f t="shared" si="2"/>
        <v>0</v>
      </c>
      <c r="I31" s="3"/>
      <c r="J31" s="47"/>
      <c r="K31" s="29"/>
      <c r="L31" s="141"/>
      <c r="M31" s="289"/>
      <c r="N31" s="334"/>
      <c r="O31" s="290"/>
      <c r="P31" s="335"/>
      <c r="Q31" s="335"/>
      <c r="R31" s="335"/>
      <c r="S31" s="335"/>
      <c r="T31" s="23"/>
      <c r="U31" s="86"/>
      <c r="V31" s="179"/>
      <c r="W31" s="183" t="s">
        <v>85</v>
      </c>
      <c r="X31" s="225">
        <f>X24</f>
        <v>7.4999999999999997E-2</v>
      </c>
      <c r="Y31" s="184">
        <f>(Y30+Y29)*X31</f>
        <v>0</v>
      </c>
      <c r="Z31" s="184">
        <f>(Z30+Z29)*X31</f>
        <v>0</v>
      </c>
      <c r="AA31" s="179"/>
      <c r="AB31" s="15"/>
      <c r="AC31" s="15"/>
      <c r="AD31" s="15"/>
      <c r="AE31" s="15"/>
      <c r="AF31" s="13"/>
      <c r="AG31" s="292"/>
    </row>
    <row r="32" spans="1:34" s="130" customFormat="1" ht="14.25" customHeight="1" x14ac:dyDescent="0.25">
      <c r="A32" s="123"/>
      <c r="B32" s="124"/>
      <c r="C32" s="318" t="s">
        <v>22</v>
      </c>
      <c r="D32" s="159" t="s">
        <v>42</v>
      </c>
      <c r="E32" s="120">
        <v>0</v>
      </c>
      <c r="F32" s="121">
        <f t="shared" si="0"/>
        <v>0</v>
      </c>
      <c r="G32" s="296">
        <f t="shared" si="1"/>
        <v>0</v>
      </c>
      <c r="H32" s="121">
        <f t="shared" si="2"/>
        <v>0</v>
      </c>
      <c r="I32" s="125"/>
      <c r="J32" s="126"/>
      <c r="K32" s="127"/>
      <c r="L32" s="142"/>
      <c r="M32" s="136"/>
      <c r="N32" s="60"/>
      <c r="O32" s="60"/>
      <c r="P32" s="69" t="s">
        <v>38</v>
      </c>
      <c r="Q32" s="69" t="s">
        <v>39</v>
      </c>
      <c r="R32" s="69" t="s">
        <v>41</v>
      </c>
      <c r="S32" s="69" t="s">
        <v>40</v>
      </c>
      <c r="T32" s="132"/>
      <c r="U32" s="128"/>
      <c r="V32" s="199"/>
      <c r="W32" s="197" t="s">
        <v>89</v>
      </c>
      <c r="X32" s="226">
        <f>X25</f>
        <v>0</v>
      </c>
      <c r="Y32" s="198">
        <f>(Y29+Y30)*X32</f>
        <v>0</v>
      </c>
      <c r="Z32" s="198">
        <f>(Z29+Z30)*X32</f>
        <v>0</v>
      </c>
      <c r="AA32" s="199"/>
      <c r="AB32" s="129"/>
      <c r="AC32" s="129"/>
      <c r="AD32" s="129"/>
      <c r="AG32" s="294"/>
    </row>
    <row r="33" spans="1:34" s="130" customFormat="1" ht="14.25" customHeight="1" x14ac:dyDescent="0.25">
      <c r="A33" s="123"/>
      <c r="B33" s="124"/>
      <c r="C33" s="318"/>
      <c r="D33" s="159" t="s">
        <v>43</v>
      </c>
      <c r="E33" s="120">
        <v>0</v>
      </c>
      <c r="F33" s="121">
        <f>E33/12</f>
        <v>0</v>
      </c>
      <c r="G33" s="296">
        <f t="shared" si="1"/>
        <v>0</v>
      </c>
      <c r="H33" s="121">
        <f t="shared" ref="H33" si="9">G33/8</f>
        <v>0</v>
      </c>
      <c r="I33" s="125"/>
      <c r="J33" s="131"/>
      <c r="K33" s="127"/>
      <c r="L33" s="142"/>
      <c r="M33" s="136"/>
      <c r="N33" s="202" t="s">
        <v>20</v>
      </c>
      <c r="O33" s="202"/>
      <c r="P33" s="203">
        <f>SUM(E4:E16)</f>
        <v>0</v>
      </c>
      <c r="Q33" s="204">
        <f>P33/12</f>
        <v>0</v>
      </c>
      <c r="R33" s="204">
        <f>Q33/20</f>
        <v>0</v>
      </c>
      <c r="S33" s="204">
        <f>R33/8</f>
        <v>0</v>
      </c>
      <c r="T33" s="132"/>
      <c r="U33" s="61"/>
      <c r="V33" s="199"/>
      <c r="W33" s="183" t="s">
        <v>83</v>
      </c>
      <c r="X33" s="227">
        <v>0.08</v>
      </c>
      <c r="Y33" s="184">
        <f>Y20*X33</f>
        <v>0</v>
      </c>
      <c r="Z33" s="184">
        <f>Z20*X33</f>
        <v>0</v>
      </c>
      <c r="AA33" s="199"/>
      <c r="AB33" s="129"/>
      <c r="AC33" s="129"/>
      <c r="AD33" s="129"/>
      <c r="AE33" s="129"/>
      <c r="AF33" s="123"/>
      <c r="AG33" s="123"/>
    </row>
    <row r="34" spans="1:34" s="130" customFormat="1" ht="14.25" customHeight="1" x14ac:dyDescent="0.25">
      <c r="A34" s="123"/>
      <c r="B34" s="124"/>
      <c r="C34" s="318"/>
      <c r="D34" s="159" t="s">
        <v>68</v>
      </c>
      <c r="E34" s="120">
        <v>0</v>
      </c>
      <c r="F34" s="121">
        <f t="shared" ref="F34" si="10">E34/12</f>
        <v>0</v>
      </c>
      <c r="G34" s="296">
        <f t="shared" si="1"/>
        <v>0</v>
      </c>
      <c r="H34" s="121">
        <f t="shared" ref="H34" si="11">G34/8</f>
        <v>0</v>
      </c>
      <c r="I34" s="125"/>
      <c r="J34" s="131"/>
      <c r="K34" s="127"/>
      <c r="L34" s="142"/>
      <c r="M34" s="136"/>
      <c r="N34" s="205" t="s">
        <v>21</v>
      </c>
      <c r="O34" s="205"/>
      <c r="P34" s="206">
        <f>SUM(E17:E25)</f>
        <v>0</v>
      </c>
      <c r="Q34" s="207">
        <f>P34/12</f>
        <v>0</v>
      </c>
      <c r="R34" s="207">
        <f>Q34/20</f>
        <v>0</v>
      </c>
      <c r="S34" s="207">
        <f>R34/8</f>
        <v>0</v>
      </c>
      <c r="T34" s="132"/>
      <c r="U34" s="61"/>
      <c r="V34" s="199"/>
      <c r="W34" s="185" t="s">
        <v>84</v>
      </c>
      <c r="X34" s="228">
        <v>0.08</v>
      </c>
      <c r="Y34" s="186">
        <f>(Y29+Y30)*X34</f>
        <v>0</v>
      </c>
      <c r="Z34" s="186">
        <f>(Z29+Z30)*X34</f>
        <v>0</v>
      </c>
      <c r="AA34" s="199"/>
      <c r="AB34" s="129"/>
      <c r="AC34" s="129"/>
      <c r="AD34" s="129"/>
      <c r="AE34" s="129"/>
      <c r="AF34" s="123"/>
      <c r="AG34" s="123"/>
    </row>
    <row r="35" spans="1:34" s="130" customFormat="1" ht="14.25" customHeight="1" x14ac:dyDescent="0.25">
      <c r="A35" s="123"/>
      <c r="B35" s="124"/>
      <c r="C35" s="318"/>
      <c r="D35" s="159" t="s">
        <v>11</v>
      </c>
      <c r="E35" s="120">
        <v>0</v>
      </c>
      <c r="F35" s="121">
        <f t="shared" si="0"/>
        <v>0</v>
      </c>
      <c r="G35" s="296">
        <f t="shared" si="1"/>
        <v>0</v>
      </c>
      <c r="H35" s="121">
        <f t="shared" si="2"/>
        <v>0</v>
      </c>
      <c r="I35" s="125"/>
      <c r="J35" s="131"/>
      <c r="K35" s="132"/>
      <c r="L35" s="143"/>
      <c r="M35" s="136"/>
      <c r="N35" s="208" t="s">
        <v>23</v>
      </c>
      <c r="O35" s="208"/>
      <c r="P35" s="209">
        <f>SUM(E26:E31)</f>
        <v>0</v>
      </c>
      <c r="Q35" s="210">
        <f>P35/12</f>
        <v>0</v>
      </c>
      <c r="R35" s="210">
        <f>Q35/20</f>
        <v>0</v>
      </c>
      <c r="S35" s="210">
        <f>R35/8</f>
        <v>0</v>
      </c>
      <c r="T35" s="132"/>
      <c r="U35" s="61"/>
      <c r="V35" s="199"/>
      <c r="W35" s="320" t="s">
        <v>94</v>
      </c>
      <c r="X35" s="320"/>
      <c r="Y35" s="321">
        <f>Z35/12</f>
        <v>0</v>
      </c>
      <c r="Z35" s="321">
        <f>Z20+Z29+Z30+Z22+Z23+Z33+Z34</f>
        <v>0</v>
      </c>
      <c r="AA35" s="199"/>
      <c r="AB35" s="129"/>
      <c r="AC35" s="129"/>
      <c r="AD35" s="129"/>
      <c r="AE35" s="129"/>
      <c r="AF35" s="123"/>
      <c r="AG35" s="123"/>
    </row>
    <row r="36" spans="1:34" s="130" customFormat="1" ht="14.25" customHeight="1" x14ac:dyDescent="0.25">
      <c r="A36" s="123"/>
      <c r="B36" s="124"/>
      <c r="C36" s="318"/>
      <c r="D36" s="159" t="s">
        <v>12</v>
      </c>
      <c r="E36" s="120">
        <v>0</v>
      </c>
      <c r="F36" s="121">
        <f t="shared" si="0"/>
        <v>0</v>
      </c>
      <c r="G36" s="296">
        <f t="shared" si="1"/>
        <v>0</v>
      </c>
      <c r="H36" s="121">
        <f t="shared" si="2"/>
        <v>0</v>
      </c>
      <c r="I36" s="125"/>
      <c r="J36" s="131"/>
      <c r="K36" s="133"/>
      <c r="L36" s="144"/>
      <c r="M36" s="136"/>
      <c r="N36" s="211" t="s">
        <v>22</v>
      </c>
      <c r="O36" s="211"/>
      <c r="P36" s="212">
        <f>SUM(E32:E38)</f>
        <v>0</v>
      </c>
      <c r="Q36" s="213">
        <f>P36/12</f>
        <v>0</v>
      </c>
      <c r="R36" s="213">
        <f>Q36/20</f>
        <v>0</v>
      </c>
      <c r="S36" s="213">
        <f>R36/8</f>
        <v>0</v>
      </c>
      <c r="T36" s="132"/>
      <c r="U36" s="61"/>
      <c r="V36" s="199"/>
      <c r="W36" s="320"/>
      <c r="X36" s="320"/>
      <c r="Y36" s="322"/>
      <c r="Z36" s="322"/>
      <c r="AA36" s="199"/>
      <c r="AB36" s="129"/>
      <c r="AC36" s="129"/>
      <c r="AD36" s="129"/>
      <c r="AE36" s="129"/>
    </row>
    <row r="37" spans="1:34" s="130" customFormat="1" ht="14.25" customHeight="1" x14ac:dyDescent="0.25">
      <c r="A37" s="123"/>
      <c r="B37" s="124"/>
      <c r="C37" s="318"/>
      <c r="D37" s="159" t="s">
        <v>69</v>
      </c>
      <c r="E37" s="120">
        <v>0</v>
      </c>
      <c r="F37" s="121">
        <f t="shared" si="0"/>
        <v>0</v>
      </c>
      <c r="G37" s="296">
        <f t="shared" si="1"/>
        <v>0</v>
      </c>
      <c r="H37" s="121">
        <f t="shared" si="2"/>
        <v>0</v>
      </c>
      <c r="I37" s="125"/>
      <c r="J37" s="131"/>
      <c r="K37" s="132"/>
      <c r="L37" s="143"/>
      <c r="M37" s="136"/>
      <c r="N37" s="332" t="s">
        <v>70</v>
      </c>
      <c r="O37" s="287"/>
      <c r="P37" s="314">
        <f>SUM(E4:E38)</f>
        <v>0</v>
      </c>
      <c r="Q37" s="314">
        <f>SUM(F4:F38)</f>
        <v>0</v>
      </c>
      <c r="R37" s="314">
        <f>SUM(G4:G38)</f>
        <v>0</v>
      </c>
      <c r="S37" s="314">
        <f>SUM(H4:H38)</f>
        <v>0</v>
      </c>
      <c r="T37" s="132"/>
      <c r="U37" s="61"/>
      <c r="V37" s="199"/>
      <c r="W37" s="201"/>
      <c r="X37" s="199"/>
      <c r="Y37" s="199"/>
      <c r="Z37" s="199"/>
      <c r="AA37" s="199"/>
      <c r="AB37" s="129"/>
      <c r="AC37" s="306" t="s">
        <v>280</v>
      </c>
      <c r="AE37" s="129"/>
    </row>
    <row r="38" spans="1:34" ht="14.25" customHeight="1" x14ac:dyDescent="0.25">
      <c r="A38" s="13"/>
      <c r="B38" s="7"/>
      <c r="C38" s="318"/>
      <c r="D38" s="159" t="s">
        <v>74</v>
      </c>
      <c r="E38" s="120">
        <v>0</v>
      </c>
      <c r="F38" s="121">
        <f t="shared" ref="F38" si="12">E38/12</f>
        <v>0</v>
      </c>
      <c r="G38" s="296">
        <f t="shared" si="1"/>
        <v>0</v>
      </c>
      <c r="H38" s="121">
        <f t="shared" ref="H38" si="13">G38/8</f>
        <v>0</v>
      </c>
      <c r="I38" s="3"/>
      <c r="J38" s="48"/>
      <c r="K38" s="23"/>
      <c r="L38" s="122"/>
      <c r="M38" s="23"/>
      <c r="N38" s="333"/>
      <c r="O38" s="288"/>
      <c r="P38" s="315"/>
      <c r="Q38" s="315"/>
      <c r="R38" s="315"/>
      <c r="S38" s="315"/>
      <c r="T38" s="23"/>
      <c r="U38" s="16"/>
      <c r="V38" s="179"/>
      <c r="W38" s="179"/>
      <c r="X38" s="179"/>
      <c r="Y38" s="179"/>
      <c r="Z38" s="179"/>
      <c r="AA38" s="179"/>
      <c r="AB38" s="15"/>
      <c r="AC38" s="313" t="s">
        <v>281</v>
      </c>
      <c r="AD38" s="313"/>
      <c r="AE38" s="313"/>
      <c r="AF38" s="313"/>
      <c r="AG38" s="313"/>
      <c r="AH38" s="313"/>
    </row>
    <row r="39" spans="1:34" ht="8.25" customHeight="1" x14ac:dyDescent="0.25">
      <c r="A39" s="13"/>
      <c r="B39" s="7"/>
      <c r="C39" s="4"/>
      <c r="D39" s="6"/>
      <c r="E39" s="2"/>
      <c r="F39" s="2"/>
      <c r="G39" s="2"/>
      <c r="H39" s="2"/>
      <c r="I39" s="2"/>
      <c r="J39" s="30"/>
      <c r="K39" s="28"/>
      <c r="L39" s="145"/>
      <c r="M39" s="23"/>
      <c r="N39" s="23"/>
      <c r="O39" s="23"/>
      <c r="P39" s="23"/>
      <c r="Q39" s="23"/>
      <c r="R39" s="23"/>
      <c r="S39" s="23"/>
      <c r="T39" s="23"/>
      <c r="U39" s="15"/>
      <c r="V39" s="179"/>
      <c r="W39" s="179"/>
      <c r="X39" s="179"/>
      <c r="Y39" s="179"/>
      <c r="Z39" s="179"/>
      <c r="AA39" s="179"/>
      <c r="AB39" s="15"/>
      <c r="AC39" s="313"/>
      <c r="AD39" s="313"/>
      <c r="AE39" s="313"/>
      <c r="AF39" s="313"/>
      <c r="AG39" s="313"/>
      <c r="AH39" s="313"/>
    </row>
    <row r="40" spans="1:34" ht="13.5" customHeight="1" x14ac:dyDescent="0.25">
      <c r="A40" s="13"/>
      <c r="C40" s="39"/>
      <c r="D40" s="11"/>
      <c r="E40" s="11"/>
      <c r="F40" s="11"/>
      <c r="G40" s="11"/>
      <c r="H40" s="11"/>
      <c r="I40" s="12"/>
      <c r="J40" s="36"/>
      <c r="K40" s="19"/>
      <c r="L40" s="145"/>
      <c r="M40" s="16"/>
      <c r="N40" s="32"/>
      <c r="O40" s="32"/>
      <c r="P40" s="35"/>
      <c r="Q40" s="36"/>
      <c r="R40" s="41"/>
      <c r="T40" s="16"/>
      <c r="U40" s="15"/>
      <c r="V40" s="15"/>
      <c r="AA40" s="15"/>
      <c r="AB40" s="15"/>
      <c r="AC40" s="15"/>
      <c r="AD40" s="15"/>
      <c r="AE40" s="15"/>
    </row>
    <row r="41" spans="1:34" ht="13.5" customHeight="1" x14ac:dyDescent="0.25">
      <c r="A41" s="13"/>
      <c r="C41" s="39"/>
      <c r="D41" s="11"/>
      <c r="E41" s="11"/>
      <c r="F41" s="11"/>
      <c r="G41" s="11"/>
      <c r="H41" s="11"/>
      <c r="I41" s="40"/>
      <c r="J41" s="37"/>
      <c r="K41" s="19"/>
      <c r="L41" s="19"/>
      <c r="M41" s="16"/>
      <c r="N41" s="35"/>
      <c r="O41" s="35"/>
      <c r="P41" s="11"/>
      <c r="Q41" s="11"/>
      <c r="R41" s="11"/>
      <c r="T41" s="16"/>
      <c r="U41" s="15"/>
      <c r="V41" s="15"/>
      <c r="AA41" s="15"/>
      <c r="AB41" s="15"/>
      <c r="AC41" s="15"/>
      <c r="AD41" s="15"/>
      <c r="AE41" s="15"/>
    </row>
    <row r="42" spans="1:34" ht="13.5" customHeight="1" x14ac:dyDescent="0.25">
      <c r="A42" s="13"/>
      <c r="C42" s="39"/>
      <c r="D42" s="11"/>
      <c r="E42" s="11"/>
      <c r="F42" s="11"/>
      <c r="G42" s="11"/>
      <c r="H42" s="11"/>
      <c r="I42" s="40"/>
      <c r="J42" s="37"/>
      <c r="K42" s="19"/>
      <c r="L42" s="19"/>
      <c r="M42" s="16"/>
      <c r="N42" s="35"/>
      <c r="O42" s="35"/>
      <c r="P42" s="11"/>
      <c r="Q42" s="11"/>
      <c r="R42" s="11"/>
      <c r="T42" s="16"/>
      <c r="U42" s="15"/>
      <c r="V42" s="15"/>
      <c r="AA42" s="15"/>
      <c r="AB42" s="15"/>
      <c r="AC42" s="15"/>
      <c r="AD42" s="15"/>
      <c r="AE42" s="15"/>
    </row>
    <row r="43" spans="1:34" ht="13.5" customHeight="1" x14ac:dyDescent="0.25">
      <c r="A43" s="13"/>
      <c r="C43" s="39"/>
      <c r="D43" s="11"/>
      <c r="E43" s="11"/>
      <c r="F43" s="11"/>
      <c r="G43" s="11"/>
      <c r="H43" s="11"/>
      <c r="I43" s="40"/>
      <c r="J43" s="37"/>
      <c r="K43" s="19"/>
      <c r="L43" s="19"/>
      <c r="M43" s="16"/>
      <c r="N43" s="35"/>
      <c r="O43" s="35"/>
      <c r="P43" s="35"/>
      <c r="Q43" s="37"/>
      <c r="R43" s="19"/>
      <c r="T43" s="16"/>
      <c r="U43" s="15"/>
      <c r="V43" s="15"/>
      <c r="AA43" s="15"/>
      <c r="AB43" s="15"/>
      <c r="AC43" s="15"/>
      <c r="AD43" s="15"/>
      <c r="AE43" s="15"/>
    </row>
    <row r="44" spans="1:34" ht="13.5" customHeight="1" x14ac:dyDescent="0.25">
      <c r="A44" s="13"/>
      <c r="C44" s="39"/>
      <c r="D44" s="11"/>
      <c r="E44" s="11"/>
      <c r="F44" s="11"/>
      <c r="G44" s="11"/>
      <c r="H44" s="11"/>
      <c r="I44" s="40"/>
      <c r="J44" s="37"/>
      <c r="K44" s="19"/>
      <c r="L44" s="19"/>
      <c r="M44" s="16"/>
      <c r="N44" s="35"/>
      <c r="O44" s="35"/>
      <c r="P44" s="35"/>
      <c r="Q44" s="37"/>
      <c r="R44" s="19"/>
      <c r="T44" s="16"/>
      <c r="U44" s="15"/>
      <c r="V44" s="15"/>
      <c r="AA44" s="15"/>
      <c r="AB44" s="15"/>
      <c r="AC44" s="15"/>
      <c r="AD44" s="15"/>
      <c r="AE44" s="15"/>
    </row>
    <row r="45" spans="1:34" ht="13.5" customHeight="1" x14ac:dyDescent="0.25">
      <c r="A45" s="13"/>
      <c r="C45" s="39"/>
      <c r="D45" s="11"/>
      <c r="E45" s="11"/>
      <c r="F45" s="11"/>
      <c r="G45" s="11"/>
      <c r="H45" s="11"/>
      <c r="I45" s="40"/>
      <c r="J45" s="37"/>
      <c r="K45" s="19"/>
      <c r="L45" s="19"/>
      <c r="M45" s="16"/>
      <c r="N45" s="35"/>
      <c r="O45" s="35"/>
      <c r="P45" s="35"/>
      <c r="Q45" s="37"/>
      <c r="R45" s="19"/>
      <c r="T45" s="16"/>
      <c r="U45" s="15"/>
      <c r="V45" s="15"/>
      <c r="AA45" s="15"/>
      <c r="AB45" s="15"/>
      <c r="AC45" s="15"/>
      <c r="AD45" s="15"/>
      <c r="AE45" s="15"/>
    </row>
    <row r="46" spans="1:34" x14ac:dyDescent="0.25">
      <c r="A46" s="13"/>
      <c r="C46" s="13"/>
      <c r="D46" s="11"/>
      <c r="E46" s="11"/>
      <c r="F46" s="11"/>
      <c r="G46" s="11"/>
      <c r="H46" s="11"/>
      <c r="I46" s="11"/>
      <c r="J46" s="19"/>
      <c r="K46" s="19"/>
      <c r="L46" s="19"/>
      <c r="M46" s="16"/>
      <c r="N46" s="19"/>
      <c r="O46" s="19"/>
      <c r="P46" s="19"/>
      <c r="Q46" s="19"/>
      <c r="R46" s="19"/>
      <c r="T46" s="16"/>
      <c r="U46" s="15"/>
      <c r="V46" s="15"/>
      <c r="AA46" s="15"/>
      <c r="AB46" s="15"/>
      <c r="AC46" s="15"/>
      <c r="AD46" s="15"/>
      <c r="AE46" s="15"/>
    </row>
    <row r="47" spans="1:34" s="13" customFormat="1" ht="6" customHeight="1" x14ac:dyDescent="0.25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5"/>
      <c r="U47" s="15"/>
      <c r="V47" s="15"/>
      <c r="AA47" s="15"/>
      <c r="AB47" s="15"/>
      <c r="AC47" s="15"/>
      <c r="AD47" s="15"/>
      <c r="AE47" s="15"/>
    </row>
    <row r="48" spans="1:34" s="13" customFormat="1" ht="14.25" customHeight="1" x14ac:dyDescent="0.25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5"/>
      <c r="U48" s="15"/>
      <c r="V48" s="15"/>
      <c r="AA48" s="15"/>
      <c r="AB48" s="15"/>
      <c r="AC48" s="15"/>
      <c r="AD48" s="15"/>
      <c r="AE48" s="15"/>
    </row>
    <row r="49" spans="4:20" s="13" customFormat="1" x14ac:dyDescent="0.25">
      <c r="D49" s="11"/>
      <c r="E49" s="11"/>
      <c r="F49" s="11"/>
      <c r="G49" s="2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4:20" s="13" customFormat="1" x14ac:dyDescent="0.25">
      <c r="D50" s="11"/>
      <c r="E50" s="11"/>
      <c r="F50" s="11"/>
      <c r="G50" s="11"/>
      <c r="H50" s="11"/>
      <c r="I50" s="11"/>
      <c r="J50" s="12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4:20" s="13" customFormat="1" x14ac:dyDescent="0.25"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4:20" s="13" customFormat="1" x14ac:dyDescent="0.25">
      <c r="D52" s="11"/>
      <c r="E52" s="11"/>
      <c r="F52" s="11"/>
      <c r="G52" s="11"/>
      <c r="H52" s="11"/>
      <c r="I52" s="11"/>
      <c r="J52" s="12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4:20" s="13" customFormat="1" x14ac:dyDescent="0.25">
      <c r="D53" s="11"/>
      <c r="E53" s="11"/>
      <c r="F53" s="11"/>
      <c r="G53" s="11"/>
      <c r="H53" s="11"/>
      <c r="I53" s="11"/>
      <c r="J53" s="12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4:20" s="13" customFormat="1" x14ac:dyDescent="0.25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4:20" s="13" customFormat="1" x14ac:dyDescent="0.25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4:20" s="13" customFormat="1" x14ac:dyDescent="0.25"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4:20" s="13" customFormat="1" x14ac:dyDescent="0.25"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4:20" s="13" customFormat="1" x14ac:dyDescent="0.25"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4:20" s="13" customFormat="1" x14ac:dyDescent="0.25"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4:20" s="13" customFormat="1" x14ac:dyDescent="0.25"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4:20" s="13" customFormat="1" x14ac:dyDescent="0.25"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4:20" s="13" customFormat="1" x14ac:dyDescent="0.25"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200" spans="2:35" s="307" customFormat="1" x14ac:dyDescent="0.25">
      <c r="B200" s="308"/>
      <c r="C200" s="309"/>
      <c r="D200" s="310" t="s">
        <v>282</v>
      </c>
      <c r="E200" s="311"/>
      <c r="F200" s="311"/>
      <c r="G200" s="310" t="s">
        <v>282</v>
      </c>
      <c r="H200" s="311"/>
      <c r="I200" s="311"/>
      <c r="J200" s="311"/>
      <c r="K200" s="311"/>
      <c r="L200" s="311"/>
      <c r="M200" s="311"/>
      <c r="N200" s="311"/>
      <c r="O200" s="310" t="s">
        <v>282</v>
      </c>
      <c r="P200" s="311"/>
      <c r="Q200" s="311"/>
      <c r="R200" s="311"/>
      <c r="S200" s="312"/>
      <c r="T200" s="311"/>
      <c r="U200" s="309"/>
      <c r="V200" s="309"/>
      <c r="W200" s="310" t="s">
        <v>282</v>
      </c>
      <c r="X200" s="308"/>
      <c r="Y200" s="308"/>
      <c r="Z200" s="308"/>
      <c r="AA200" s="308"/>
      <c r="AB200" s="308"/>
      <c r="AC200" s="309"/>
      <c r="AD200" s="310" t="s">
        <v>282</v>
      </c>
      <c r="AE200" s="309"/>
      <c r="AF200" s="309"/>
      <c r="AG200" s="309"/>
      <c r="AH200" s="309"/>
      <c r="AI200" s="309"/>
    </row>
  </sheetData>
  <mergeCells count="38">
    <mergeCell ref="V2:AH2"/>
    <mergeCell ref="Y10:Y11"/>
    <mergeCell ref="Z10:Z11"/>
    <mergeCell ref="W10:X11"/>
    <mergeCell ref="W5:X6"/>
    <mergeCell ref="Y5:Y6"/>
    <mergeCell ref="Z5:Z6"/>
    <mergeCell ref="M2:S2"/>
    <mergeCell ref="B2:J2"/>
    <mergeCell ref="C17:C25"/>
    <mergeCell ref="C26:C31"/>
    <mergeCell ref="N13:S14"/>
    <mergeCell ref="S30:S31"/>
    <mergeCell ref="Y17:Z18"/>
    <mergeCell ref="N37:N38"/>
    <mergeCell ref="P37:P38"/>
    <mergeCell ref="Q37:Q38"/>
    <mergeCell ref="R37:R38"/>
    <mergeCell ref="N30:N31"/>
    <mergeCell ref="P30:P31"/>
    <mergeCell ref="Q30:Q31"/>
    <mergeCell ref="R30:R31"/>
    <mergeCell ref="AC38:AH39"/>
    <mergeCell ref="S37:S38"/>
    <mergeCell ref="AC11:AG12"/>
    <mergeCell ref="AC3:AG3"/>
    <mergeCell ref="C4:C16"/>
    <mergeCell ref="C32:C38"/>
    <mergeCell ref="J24:J25"/>
    <mergeCell ref="W35:X36"/>
    <mergeCell ref="Y35:Y36"/>
    <mergeCell ref="Z35:Z36"/>
    <mergeCell ref="Y20:Y21"/>
    <mergeCell ref="Z20:Z21"/>
    <mergeCell ref="Y27:Y28"/>
    <mergeCell ref="Z27:Z28"/>
    <mergeCell ref="W20:X21"/>
    <mergeCell ref="W27:X28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B398-5F25-418E-A255-420A5A0124C3}">
  <dimension ref="A1:AN200"/>
  <sheetViews>
    <sheetView showGridLines="0" workbookViewId="0">
      <selection activeCell="D2" sqref="D2"/>
    </sheetView>
  </sheetViews>
  <sheetFormatPr defaultRowHeight="15" x14ac:dyDescent="0.25"/>
  <cols>
    <col min="1" max="1" width="1.42578125" customWidth="1"/>
    <col min="2" max="2" width="2.42578125" customWidth="1"/>
    <col min="3" max="3" width="15.140625" customWidth="1"/>
    <col min="4" max="4" width="25.140625" customWidth="1"/>
    <col min="5" max="11" width="9.140625" customWidth="1"/>
    <col min="12" max="12" width="2.42578125" customWidth="1"/>
    <col min="13" max="13" width="5.7109375" customWidth="1"/>
    <col min="14" max="14" width="2.42578125" customWidth="1"/>
    <col min="15" max="15" width="17" customWidth="1"/>
    <col min="16" max="16" width="11.42578125" customWidth="1"/>
    <col min="17" max="17" width="17.85546875" customWidth="1"/>
    <col min="18" max="18" width="2.140625" customWidth="1"/>
    <col min="19" max="19" width="5.7109375" style="13" customWidth="1"/>
    <col min="20" max="20" width="1.85546875" customWidth="1"/>
    <col min="21" max="21" width="25.140625" customWidth="1"/>
    <col min="22" max="22" width="9.42578125" customWidth="1"/>
    <col min="23" max="23" width="18.7109375" customWidth="1"/>
    <col min="24" max="24" width="2" customWidth="1"/>
    <col min="25" max="25" width="5.42578125" customWidth="1"/>
    <col min="26" max="26" width="21.5703125" customWidth="1"/>
    <col min="27" max="27" width="9.7109375" customWidth="1"/>
  </cols>
  <sheetData>
    <row r="1" spans="1:40" ht="8.2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52.5" customHeight="1" thickBot="1" x14ac:dyDescent="0.6">
      <c r="A2" s="51"/>
      <c r="B2" s="169" t="s">
        <v>108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0"/>
      <c r="Q2" s="101"/>
      <c r="R2" s="89"/>
      <c r="S2" s="89"/>
      <c r="T2" s="89"/>
      <c r="U2" s="102" t="s">
        <v>56</v>
      </c>
      <c r="V2" s="356">
        <v>0</v>
      </c>
      <c r="W2" s="356"/>
      <c r="X2" s="103"/>
      <c r="Y2" s="102" t="s">
        <v>60</v>
      </c>
      <c r="Z2" s="113" t="e">
        <f>V2-Z34</f>
        <v>#DIV/0!</v>
      </c>
      <c r="AA2" s="104" t="s">
        <v>59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ht="10.5" customHeight="1" x14ac:dyDescent="0.25">
      <c r="A3" s="51"/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13"/>
      <c r="T3" s="13"/>
      <c r="U3" s="13"/>
      <c r="V3" s="1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0" ht="34.5" customHeight="1" x14ac:dyDescent="0.25">
      <c r="A4" s="13"/>
      <c r="B4" s="347" t="s">
        <v>101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90"/>
      <c r="N4" s="347" t="s">
        <v>37</v>
      </c>
      <c r="O4" s="347"/>
      <c r="P4" s="347"/>
      <c r="Q4" s="347"/>
      <c r="R4" s="347"/>
      <c r="S4" s="90"/>
      <c r="T4" s="347" t="s">
        <v>57</v>
      </c>
      <c r="U4" s="347"/>
      <c r="V4" s="347"/>
      <c r="W4" s="347"/>
      <c r="X4" s="347"/>
      <c r="Y4" s="95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5" customHeight="1" x14ac:dyDescent="0.25">
      <c r="A5" s="13"/>
      <c r="B5" s="8"/>
      <c r="C5" s="79" t="s">
        <v>24</v>
      </c>
      <c r="D5" s="293" t="s">
        <v>168</v>
      </c>
      <c r="E5" s="297" t="s">
        <v>161</v>
      </c>
      <c r="F5" s="297" t="s">
        <v>162</v>
      </c>
      <c r="G5" s="297" t="s">
        <v>163</v>
      </c>
      <c r="H5" s="297" t="s">
        <v>164</v>
      </c>
      <c r="I5" s="297" t="s">
        <v>165</v>
      </c>
      <c r="J5" s="297" t="s">
        <v>166</v>
      </c>
      <c r="K5" s="297" t="s">
        <v>167</v>
      </c>
      <c r="L5" s="72"/>
      <c r="M5" s="70"/>
      <c r="N5" s="73"/>
      <c r="O5" s="78" t="s">
        <v>97</v>
      </c>
      <c r="P5" s="349" t="s">
        <v>33</v>
      </c>
      <c r="Q5" s="349"/>
      <c r="R5" s="73"/>
      <c r="S5" s="70"/>
      <c r="T5" s="7"/>
      <c r="U5" s="146" t="s">
        <v>97</v>
      </c>
      <c r="V5" s="349" t="s">
        <v>33</v>
      </c>
      <c r="W5" s="349"/>
      <c r="X5" s="7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0" ht="15" customHeight="1" x14ac:dyDescent="0.25">
      <c r="A6" s="13"/>
      <c r="B6" s="8"/>
      <c r="C6" s="350" t="s">
        <v>25</v>
      </c>
      <c r="D6" s="83" t="s">
        <v>138</v>
      </c>
      <c r="E6" s="233">
        <v>0</v>
      </c>
      <c r="F6" s="233">
        <v>0</v>
      </c>
      <c r="G6" s="233">
        <v>0</v>
      </c>
      <c r="H6" s="233">
        <v>0</v>
      </c>
      <c r="I6" s="233">
        <v>0</v>
      </c>
      <c r="J6" s="233">
        <v>0</v>
      </c>
      <c r="K6" s="233">
        <v>0</v>
      </c>
      <c r="L6" s="72"/>
      <c r="M6" s="70"/>
      <c r="N6" s="73"/>
      <c r="O6" s="80" t="s">
        <v>30</v>
      </c>
      <c r="P6" s="81"/>
      <c r="Q6" s="229">
        <v>0</v>
      </c>
      <c r="R6" s="73"/>
      <c r="S6" s="70"/>
      <c r="T6" s="7"/>
      <c r="U6" s="118" t="s">
        <v>35</v>
      </c>
      <c r="V6" s="114">
        <v>0</v>
      </c>
      <c r="W6" s="115">
        <f>V2*V6</f>
        <v>0</v>
      </c>
      <c r="X6" s="7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15" customHeight="1" x14ac:dyDescent="0.25">
      <c r="A7" s="13"/>
      <c r="B7" s="8"/>
      <c r="C7" s="351"/>
      <c r="D7" s="216" t="s">
        <v>27</v>
      </c>
      <c r="E7" s="232">
        <v>0</v>
      </c>
      <c r="F7" s="232">
        <v>0</v>
      </c>
      <c r="G7" s="232">
        <v>0</v>
      </c>
      <c r="H7" s="232">
        <v>0</v>
      </c>
      <c r="I7" s="232">
        <v>0</v>
      </c>
      <c r="J7" s="232">
        <v>0</v>
      </c>
      <c r="K7" s="232">
        <v>0</v>
      </c>
      <c r="L7" s="72"/>
      <c r="M7" s="70"/>
      <c r="N7" s="73"/>
      <c r="O7" s="80" t="s">
        <v>31</v>
      </c>
      <c r="P7" s="82"/>
      <c r="Q7" s="229">
        <v>0</v>
      </c>
      <c r="R7" s="73"/>
      <c r="S7" s="70"/>
      <c r="T7" s="7"/>
      <c r="U7" s="118" t="s">
        <v>36</v>
      </c>
      <c r="V7" s="116">
        <v>0</v>
      </c>
      <c r="W7" s="117">
        <f>V2*V7</f>
        <v>0</v>
      </c>
      <c r="X7" s="7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ht="15" customHeight="1" x14ac:dyDescent="0.25">
      <c r="A8" s="13"/>
      <c r="B8" s="8"/>
      <c r="C8" s="352" t="s">
        <v>26</v>
      </c>
      <c r="D8" s="83" t="s">
        <v>123</v>
      </c>
      <c r="E8" s="233">
        <v>0</v>
      </c>
      <c r="F8" s="233">
        <v>0</v>
      </c>
      <c r="G8" s="233">
        <v>0</v>
      </c>
      <c r="H8" s="233">
        <v>0</v>
      </c>
      <c r="I8" s="233">
        <v>0</v>
      </c>
      <c r="J8" s="233">
        <v>0</v>
      </c>
      <c r="K8" s="233">
        <v>0</v>
      </c>
      <c r="L8" s="72"/>
      <c r="M8" s="74"/>
      <c r="N8" s="75"/>
      <c r="O8" s="80" t="s">
        <v>50</v>
      </c>
      <c r="P8" s="82"/>
      <c r="Q8" s="229">
        <v>0</v>
      </c>
      <c r="R8" s="73"/>
      <c r="S8" s="70"/>
      <c r="T8" s="7"/>
      <c r="U8" s="118" t="s">
        <v>98</v>
      </c>
      <c r="V8" s="116">
        <v>0</v>
      </c>
      <c r="W8" s="117">
        <f>V2*V8</f>
        <v>0</v>
      </c>
      <c r="X8" s="7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0" ht="15" customHeight="1" x14ac:dyDescent="0.25">
      <c r="A9" s="13"/>
      <c r="B9" s="8"/>
      <c r="C9" s="353"/>
      <c r="D9" s="216" t="s">
        <v>117</v>
      </c>
      <c r="E9" s="216">
        <v>0</v>
      </c>
      <c r="F9" s="216">
        <v>0</v>
      </c>
      <c r="G9" s="216">
        <v>0</v>
      </c>
      <c r="H9" s="216">
        <v>0</v>
      </c>
      <c r="I9" s="216">
        <v>0</v>
      </c>
      <c r="J9" s="216">
        <v>0</v>
      </c>
      <c r="K9" s="216">
        <v>0</v>
      </c>
      <c r="L9" s="72"/>
      <c r="M9" s="74"/>
      <c r="N9" s="75"/>
      <c r="O9" s="80" t="s">
        <v>32</v>
      </c>
      <c r="P9" s="82"/>
      <c r="Q9" s="229">
        <v>0</v>
      </c>
      <c r="R9" s="73"/>
      <c r="S9" s="70"/>
      <c r="T9" s="7"/>
      <c r="U9" s="118" t="s">
        <v>64</v>
      </c>
      <c r="V9" s="116">
        <v>0</v>
      </c>
      <c r="W9" s="117">
        <f>V2*V9</f>
        <v>0</v>
      </c>
      <c r="X9" s="7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0" ht="15" customHeight="1" x14ac:dyDescent="0.25">
      <c r="A10" s="13"/>
      <c r="B10" s="8"/>
      <c r="C10" s="353"/>
      <c r="D10" s="83" t="s">
        <v>118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72"/>
      <c r="M10" s="74"/>
      <c r="N10" s="75"/>
      <c r="O10" s="80" t="s">
        <v>55</v>
      </c>
      <c r="P10" s="82"/>
      <c r="Q10" s="229">
        <v>0</v>
      </c>
      <c r="R10" s="73"/>
      <c r="S10" s="70"/>
      <c r="T10" s="7"/>
      <c r="U10" s="118" t="s">
        <v>65</v>
      </c>
      <c r="V10" s="116">
        <v>0</v>
      </c>
      <c r="W10" s="117">
        <f>V2*V10</f>
        <v>0</v>
      </c>
      <c r="X10" s="7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ht="15" customHeight="1" x14ac:dyDescent="0.25">
      <c r="A11" s="13"/>
      <c r="B11" s="8"/>
      <c r="C11" s="353"/>
      <c r="D11" s="216" t="s">
        <v>122</v>
      </c>
      <c r="E11" s="216">
        <v>0</v>
      </c>
      <c r="F11" s="216">
        <v>0</v>
      </c>
      <c r="G11" s="216">
        <v>0</v>
      </c>
      <c r="H11" s="216">
        <v>0</v>
      </c>
      <c r="I11" s="216">
        <v>0</v>
      </c>
      <c r="J11" s="216">
        <v>0</v>
      </c>
      <c r="K11" s="216">
        <v>0</v>
      </c>
      <c r="L11" s="72"/>
      <c r="M11" s="74"/>
      <c r="N11" s="75"/>
      <c r="O11" s="80" t="s">
        <v>67</v>
      </c>
      <c r="P11" s="82"/>
      <c r="Q11" s="229">
        <v>0</v>
      </c>
      <c r="R11" s="73"/>
      <c r="S11" s="70"/>
      <c r="T11" s="7"/>
      <c r="U11" s="118" t="s">
        <v>99</v>
      </c>
      <c r="V11" s="116">
        <v>0</v>
      </c>
      <c r="W11" s="117">
        <f>V2*V11</f>
        <v>0</v>
      </c>
      <c r="X11" s="7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customHeight="1" x14ac:dyDescent="0.25">
      <c r="A12" s="13"/>
      <c r="B12" s="8"/>
      <c r="C12" s="354"/>
      <c r="D12" s="83"/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72"/>
      <c r="M12" s="74"/>
      <c r="N12" s="75"/>
      <c r="O12" s="80" t="s">
        <v>106</v>
      </c>
      <c r="P12" s="82"/>
      <c r="Q12" s="229">
        <v>0</v>
      </c>
      <c r="R12" s="73"/>
      <c r="S12" s="70"/>
      <c r="T12" s="7"/>
      <c r="U12" s="118" t="s">
        <v>100</v>
      </c>
      <c r="V12" s="116">
        <v>0</v>
      </c>
      <c r="W12" s="117">
        <f>V2*V12</f>
        <v>0</v>
      </c>
      <c r="X12" s="7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5" customHeight="1" x14ac:dyDescent="0.25">
      <c r="A13" s="13"/>
      <c r="B13" s="8"/>
      <c r="C13" s="352" t="s">
        <v>28</v>
      </c>
      <c r="D13" s="216" t="s">
        <v>129</v>
      </c>
      <c r="E13" s="216">
        <v>0</v>
      </c>
      <c r="F13" s="216">
        <v>0</v>
      </c>
      <c r="G13" s="216">
        <v>0</v>
      </c>
      <c r="H13" s="216">
        <v>0</v>
      </c>
      <c r="I13" s="216">
        <v>0</v>
      </c>
      <c r="J13" s="216">
        <v>0</v>
      </c>
      <c r="K13" s="216">
        <v>0</v>
      </c>
      <c r="L13" s="72"/>
      <c r="M13" s="74"/>
      <c r="N13" s="75"/>
      <c r="O13" s="80"/>
      <c r="P13" s="82"/>
      <c r="Q13" s="229">
        <v>0</v>
      </c>
      <c r="R13" s="73"/>
      <c r="S13" s="70"/>
      <c r="T13" s="7"/>
      <c r="U13" s="118"/>
      <c r="V13" s="116">
        <v>0</v>
      </c>
      <c r="W13" s="117">
        <f>V2*V13</f>
        <v>0</v>
      </c>
      <c r="X13" s="7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ht="15" customHeight="1" x14ac:dyDescent="0.25">
      <c r="A14" s="13"/>
      <c r="B14" s="8"/>
      <c r="C14" s="353"/>
      <c r="D14" s="83" t="s">
        <v>134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72"/>
      <c r="M14" s="74"/>
      <c r="N14" s="75"/>
      <c r="O14" s="80"/>
      <c r="P14" s="82"/>
      <c r="Q14" s="229">
        <v>0</v>
      </c>
      <c r="R14" s="73"/>
      <c r="S14" s="70"/>
      <c r="T14" s="7"/>
      <c r="U14" s="118"/>
      <c r="V14" s="116">
        <v>0</v>
      </c>
      <c r="W14" s="117">
        <f>V2*V14</f>
        <v>0</v>
      </c>
      <c r="X14" s="7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ht="15" customHeight="1" x14ac:dyDescent="0.25">
      <c r="A15" s="13"/>
      <c r="B15" s="8"/>
      <c r="C15" s="353"/>
      <c r="D15" s="216" t="s">
        <v>130</v>
      </c>
      <c r="E15" s="216">
        <v>0</v>
      </c>
      <c r="F15" s="216">
        <v>0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72"/>
      <c r="M15" s="74"/>
      <c r="N15" s="75"/>
      <c r="O15" s="80"/>
      <c r="P15" s="82"/>
      <c r="Q15" s="229">
        <v>0</v>
      </c>
      <c r="R15" s="73"/>
      <c r="S15" s="70"/>
      <c r="T15" s="7"/>
      <c r="U15" s="118"/>
      <c r="V15" s="116">
        <v>0</v>
      </c>
      <c r="W15" s="117">
        <f>V2*V15</f>
        <v>0</v>
      </c>
      <c r="X15" s="7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15" customHeight="1" x14ac:dyDescent="0.25">
      <c r="A16" s="13"/>
      <c r="B16" s="8"/>
      <c r="C16" s="353"/>
      <c r="D16" s="83" t="s">
        <v>131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72"/>
      <c r="M16" s="74"/>
      <c r="N16" s="75"/>
      <c r="O16" s="80"/>
      <c r="P16" s="82"/>
      <c r="Q16" s="229">
        <v>0</v>
      </c>
      <c r="R16" s="73"/>
      <c r="S16" s="70"/>
      <c r="T16" s="7"/>
      <c r="U16" s="118"/>
      <c r="V16" s="116">
        <v>0</v>
      </c>
      <c r="W16" s="117">
        <f>V2*V16</f>
        <v>0</v>
      </c>
      <c r="X16" s="7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ht="15" customHeight="1" x14ac:dyDescent="0.25">
      <c r="A17" s="13"/>
      <c r="B17" s="8"/>
      <c r="C17" s="353"/>
      <c r="D17" s="216" t="s">
        <v>132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72"/>
      <c r="M17" s="70"/>
      <c r="N17" s="73"/>
      <c r="O17" s="80"/>
      <c r="P17" s="82"/>
      <c r="Q17" s="229">
        <v>0</v>
      </c>
      <c r="R17" s="73"/>
      <c r="S17" s="70"/>
      <c r="T17" s="7"/>
      <c r="U17" s="118"/>
      <c r="V17" s="116">
        <v>0</v>
      </c>
      <c r="W17" s="117">
        <f>V2*V17</f>
        <v>0</v>
      </c>
      <c r="X17" s="7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15" customHeight="1" x14ac:dyDescent="0.25">
      <c r="A18" s="13"/>
      <c r="B18" s="8"/>
      <c r="C18" s="353"/>
      <c r="D18" s="83" t="s">
        <v>133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72"/>
      <c r="M18" s="70"/>
      <c r="N18" s="73"/>
      <c r="O18" s="80"/>
      <c r="P18" s="82"/>
      <c r="Q18" s="229">
        <v>0</v>
      </c>
      <c r="R18" s="73"/>
      <c r="S18" s="70"/>
      <c r="T18" s="7"/>
      <c r="U18" s="118"/>
      <c r="V18" s="116">
        <v>0</v>
      </c>
      <c r="W18" s="117">
        <f>V2*V18</f>
        <v>0</v>
      </c>
      <c r="X18" s="7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ht="15" customHeight="1" x14ac:dyDescent="0.25">
      <c r="A19" s="13"/>
      <c r="B19" s="8"/>
      <c r="C19" s="353"/>
      <c r="D19" s="216" t="s">
        <v>135</v>
      </c>
      <c r="E19" s="216">
        <v>0</v>
      </c>
      <c r="F19" s="216">
        <v>0</v>
      </c>
      <c r="G19" s="216">
        <v>0</v>
      </c>
      <c r="H19" s="216">
        <v>0</v>
      </c>
      <c r="I19" s="216">
        <v>0</v>
      </c>
      <c r="J19" s="216">
        <v>0</v>
      </c>
      <c r="K19" s="216">
        <v>0</v>
      </c>
      <c r="L19" s="72"/>
      <c r="M19" s="70"/>
      <c r="N19" s="73"/>
      <c r="O19" s="80"/>
      <c r="P19" s="82"/>
      <c r="Q19" s="229">
        <v>0</v>
      </c>
      <c r="R19" s="73"/>
      <c r="S19" s="70"/>
      <c r="T19" s="7"/>
      <c r="U19" s="118"/>
      <c r="V19" s="116">
        <v>0</v>
      </c>
      <c r="W19" s="117">
        <f>V2*V19</f>
        <v>0</v>
      </c>
      <c r="X19" s="7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15" customHeight="1" x14ac:dyDescent="0.25">
      <c r="A20" s="13"/>
      <c r="B20" s="8"/>
      <c r="C20" s="353"/>
      <c r="D20" s="83" t="s">
        <v>136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72"/>
      <c r="M20" s="70"/>
      <c r="N20" s="73"/>
      <c r="O20" s="80"/>
      <c r="P20" s="82"/>
      <c r="Q20" s="229">
        <v>0</v>
      </c>
      <c r="R20" s="73"/>
      <c r="S20" s="70"/>
      <c r="T20" s="7"/>
      <c r="U20" s="118"/>
      <c r="V20" s="116">
        <v>0</v>
      </c>
      <c r="W20" s="117">
        <f>V2*V20</f>
        <v>0</v>
      </c>
      <c r="X20" s="7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5" customHeight="1" x14ac:dyDescent="0.25">
      <c r="A21" s="13"/>
      <c r="B21" s="8"/>
      <c r="C21" s="353"/>
      <c r="D21" s="216" t="s">
        <v>137</v>
      </c>
      <c r="E21" s="216">
        <v>0</v>
      </c>
      <c r="F21" s="216">
        <v>0</v>
      </c>
      <c r="G21" s="216">
        <v>0</v>
      </c>
      <c r="H21" s="216">
        <v>0</v>
      </c>
      <c r="I21" s="216">
        <v>0</v>
      </c>
      <c r="J21" s="216">
        <v>0</v>
      </c>
      <c r="K21" s="216">
        <v>0</v>
      </c>
      <c r="L21" s="72"/>
      <c r="M21" s="70"/>
      <c r="N21" s="73"/>
      <c r="O21" s="80"/>
      <c r="P21" s="82"/>
      <c r="Q21" s="229">
        <v>0</v>
      </c>
      <c r="R21" s="73"/>
      <c r="S21" s="70"/>
      <c r="T21" s="7"/>
      <c r="U21" s="118"/>
      <c r="V21" s="116">
        <v>0</v>
      </c>
      <c r="W21" s="117">
        <f>V2*V21</f>
        <v>0</v>
      </c>
      <c r="X21" s="7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15" customHeight="1" x14ac:dyDescent="0.25">
      <c r="A22" s="13"/>
      <c r="B22" s="8"/>
      <c r="C22" s="353"/>
      <c r="D22" s="83"/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72"/>
      <c r="M22" s="70"/>
      <c r="N22" s="73"/>
      <c r="O22" s="80"/>
      <c r="P22" s="82"/>
      <c r="Q22" s="229">
        <v>0</v>
      </c>
      <c r="R22" s="73"/>
      <c r="S22" s="70"/>
      <c r="T22" s="7"/>
      <c r="U22" s="118"/>
      <c r="V22" s="116">
        <v>0</v>
      </c>
      <c r="W22" s="117">
        <f>V2*V22</f>
        <v>0</v>
      </c>
      <c r="X22" s="7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ht="15" customHeight="1" x14ac:dyDescent="0.25">
      <c r="A23" s="13"/>
      <c r="B23" s="8"/>
      <c r="C23" s="353"/>
      <c r="D23" s="216"/>
      <c r="E23" s="216">
        <v>0</v>
      </c>
      <c r="F23" s="216">
        <v>0</v>
      </c>
      <c r="G23" s="216">
        <v>0</v>
      </c>
      <c r="H23" s="216">
        <v>0</v>
      </c>
      <c r="I23" s="216">
        <v>0</v>
      </c>
      <c r="J23" s="216">
        <v>0</v>
      </c>
      <c r="K23" s="216">
        <v>0</v>
      </c>
      <c r="L23" s="72"/>
      <c r="M23" s="70"/>
      <c r="N23" s="73"/>
      <c r="O23" s="80"/>
      <c r="P23" s="82"/>
      <c r="Q23" s="229">
        <v>0</v>
      </c>
      <c r="R23" s="73"/>
      <c r="S23" s="70"/>
      <c r="T23" s="7"/>
      <c r="U23" s="118"/>
      <c r="V23" s="116">
        <v>0</v>
      </c>
      <c r="W23" s="117">
        <f>V2*V23</f>
        <v>0</v>
      </c>
      <c r="X23" s="7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15" customHeight="1" x14ac:dyDescent="0.25">
      <c r="A24" s="13"/>
      <c r="B24" s="8"/>
      <c r="C24" s="353"/>
      <c r="D24" s="83"/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72"/>
      <c r="M24" s="70"/>
      <c r="N24" s="73"/>
      <c r="O24" s="80"/>
      <c r="P24" s="82"/>
      <c r="Q24" s="229">
        <v>0</v>
      </c>
      <c r="R24" s="73"/>
      <c r="S24" s="70"/>
      <c r="T24" s="7"/>
      <c r="U24" s="118"/>
      <c r="V24" s="116">
        <v>0</v>
      </c>
      <c r="W24" s="117">
        <f>V2*V24</f>
        <v>0</v>
      </c>
      <c r="X24" s="7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ht="15" customHeight="1" x14ac:dyDescent="0.25">
      <c r="A25" s="13"/>
      <c r="B25" s="8"/>
      <c r="C25" s="353"/>
      <c r="D25" s="216"/>
      <c r="E25" s="216">
        <v>0</v>
      </c>
      <c r="F25" s="216">
        <v>0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72"/>
      <c r="M25" s="70"/>
      <c r="N25" s="73"/>
      <c r="O25" s="80"/>
      <c r="P25" s="82"/>
      <c r="Q25" s="229">
        <v>0</v>
      </c>
      <c r="R25" s="73"/>
      <c r="S25" s="70"/>
      <c r="T25" s="7"/>
      <c r="U25" s="118"/>
      <c r="V25" s="116">
        <v>0</v>
      </c>
      <c r="W25" s="117">
        <f>V2*V25</f>
        <v>0</v>
      </c>
      <c r="X25" s="7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15" customHeight="1" x14ac:dyDescent="0.25">
      <c r="A26" s="13"/>
      <c r="B26" s="8"/>
      <c r="C26" s="353"/>
      <c r="D26" s="83"/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72"/>
      <c r="M26" s="70"/>
      <c r="N26" s="73"/>
      <c r="O26" s="80"/>
      <c r="P26" s="82"/>
      <c r="Q26" s="229">
        <v>0</v>
      </c>
      <c r="R26" s="73"/>
      <c r="S26" s="70"/>
      <c r="T26" s="7"/>
      <c r="U26" s="118"/>
      <c r="V26" s="116">
        <v>0</v>
      </c>
      <c r="W26" s="117">
        <f>V2*V26</f>
        <v>0</v>
      </c>
      <c r="X26" s="7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ht="15" customHeight="1" x14ac:dyDescent="0.25">
      <c r="A27" s="13"/>
      <c r="B27" s="8"/>
      <c r="C27" s="354"/>
      <c r="D27" s="216"/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72"/>
      <c r="M27" s="70"/>
      <c r="N27" s="73"/>
      <c r="O27" s="80"/>
      <c r="P27" s="82"/>
      <c r="Q27" s="229">
        <v>0</v>
      </c>
      <c r="R27" s="73"/>
      <c r="S27" s="70"/>
      <c r="T27" s="7"/>
      <c r="U27" s="118" t="s">
        <v>66</v>
      </c>
      <c r="V27" s="116">
        <v>0</v>
      </c>
      <c r="W27" s="117">
        <f>V2*V27</f>
        <v>0</v>
      </c>
      <c r="X27" s="7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15" customHeight="1" x14ac:dyDescent="0.25">
      <c r="A28" s="13"/>
      <c r="B28" s="8"/>
      <c r="C28" s="7"/>
      <c r="D28" s="7"/>
      <c r="E28" s="7"/>
      <c r="F28" s="7"/>
      <c r="G28" s="7"/>
      <c r="H28" s="7"/>
      <c r="I28" s="7"/>
      <c r="J28" s="7"/>
      <c r="K28" s="7"/>
      <c r="L28" s="72"/>
      <c r="M28" s="70"/>
      <c r="N28" s="73"/>
      <c r="O28" s="83"/>
      <c r="P28" s="83"/>
      <c r="Q28" s="83"/>
      <c r="R28" s="73"/>
      <c r="S28" s="70"/>
      <c r="T28" s="7"/>
      <c r="U28" s="7"/>
      <c r="V28" s="7"/>
      <c r="W28" s="7"/>
      <c r="X28" s="7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ht="15" customHeight="1" x14ac:dyDescent="0.25">
      <c r="A29" s="13"/>
      <c r="B29" s="8"/>
      <c r="C29" s="174" t="s">
        <v>169</v>
      </c>
      <c r="D29" s="174"/>
      <c r="E29" s="84">
        <f t="shared" ref="E29:K29" si="0">SUM(E6:E27)</f>
        <v>0</v>
      </c>
      <c r="F29" s="84">
        <f t="shared" si="0"/>
        <v>0</v>
      </c>
      <c r="G29" s="84">
        <f t="shared" si="0"/>
        <v>0</v>
      </c>
      <c r="H29" s="84">
        <f t="shared" si="0"/>
        <v>0</v>
      </c>
      <c r="I29" s="84">
        <f t="shared" si="0"/>
        <v>0</v>
      </c>
      <c r="J29" s="84">
        <f t="shared" si="0"/>
        <v>0</v>
      </c>
      <c r="K29" s="84">
        <f t="shared" si="0"/>
        <v>0</v>
      </c>
      <c r="L29" s="72"/>
      <c r="M29" s="70"/>
      <c r="N29" s="73"/>
      <c r="O29" s="83"/>
      <c r="P29" s="83"/>
      <c r="Q29" s="83"/>
      <c r="R29" s="73"/>
      <c r="S29" s="70"/>
      <c r="T29" s="7"/>
      <c r="U29" s="7"/>
      <c r="V29" s="7"/>
      <c r="W29" s="7"/>
      <c r="X29" s="7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15" customHeight="1" x14ac:dyDescent="0.35">
      <c r="A30" s="13"/>
      <c r="B30" s="6"/>
      <c r="C30" s="174" t="s">
        <v>170</v>
      </c>
      <c r="D30" s="175"/>
      <c r="E30" s="298">
        <f>('CUSTOS FIXOS'!G32*'ORÇAMENTO DE INTERIORES'!E29)</f>
        <v>0</v>
      </c>
      <c r="F30" s="298">
        <f>('CUSTOS FIXOS'!G33*'ORÇAMENTO DE INTERIORES'!F29)</f>
        <v>0</v>
      </c>
      <c r="G30" s="298">
        <f>('CUSTOS FIXOS'!G34*'ORÇAMENTO DE INTERIORES'!G29)</f>
        <v>0</v>
      </c>
      <c r="H30" s="298">
        <f>('CUSTOS FIXOS'!G35*'ORÇAMENTO DE INTERIORES'!H29)</f>
        <v>0</v>
      </c>
      <c r="I30" s="298">
        <f>('CUSTOS FIXOS'!G36*'ORÇAMENTO DE INTERIORES'!I29)</f>
        <v>0</v>
      </c>
      <c r="J30" s="298">
        <f>('CUSTOS FIXOS'!G37*'ORÇAMENTO DE INTERIORES'!J29)</f>
        <v>0</v>
      </c>
      <c r="K30" s="298">
        <f>('CUSTOS FIXOS'!G38*'ORÇAMENTO DE INTERIORES'!K29)</f>
        <v>0</v>
      </c>
      <c r="L30" s="77"/>
      <c r="M30" s="70"/>
      <c r="N30" s="73"/>
      <c r="O30" s="83"/>
      <c r="P30" s="83"/>
      <c r="Q30" s="83"/>
      <c r="R30" s="73"/>
      <c r="S30" s="70"/>
      <c r="T30" s="7"/>
      <c r="U30" s="7"/>
      <c r="V30" s="7"/>
      <c r="W30" s="98"/>
      <c r="X30" s="7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ht="15" customHeight="1" x14ac:dyDescent="0.35">
      <c r="A31" s="13"/>
      <c r="B31" s="6"/>
      <c r="C31" s="87" t="s">
        <v>171</v>
      </c>
      <c r="D31" s="87"/>
      <c r="E31" s="298" t="e">
        <f>(('CUSTOS FIXOS'!F32/('CUSTOS FIXOS'!F32+'CUSTOS FIXOS'!F33+'CUSTOS FIXOS'!F34+'CUSTOS FIXOS'!F35+'CUSTOS FIXOS'!F36+'CUSTOS FIXOS'!F37+'CUSTOS FIXOS'!F38))*('CUSTOS FIXOS'!R33+'CUSTOS FIXOS'!R34+'CUSTOS FIXOS'!R35))*E29</f>
        <v>#DIV/0!</v>
      </c>
      <c r="F31" s="298" t="e">
        <f>(('CUSTOS FIXOS'!F33/('CUSTOS FIXOS'!F32+'CUSTOS FIXOS'!F33+'CUSTOS FIXOS'!F34+'CUSTOS FIXOS'!F35+'CUSTOS FIXOS'!F36+'CUSTOS FIXOS'!F37+'CUSTOS FIXOS'!F38))*('CUSTOS FIXOS'!R33+'CUSTOS FIXOS'!R34+'CUSTOS FIXOS'!R35))*F29</f>
        <v>#DIV/0!</v>
      </c>
      <c r="G31" s="298" t="e">
        <f>(('CUSTOS FIXOS'!F34/('CUSTOS FIXOS'!F32+'CUSTOS FIXOS'!F33+'CUSTOS FIXOS'!F34+'CUSTOS FIXOS'!F35+'CUSTOS FIXOS'!F36+'CUSTOS FIXOS'!F37+'CUSTOS FIXOS'!F38))*('CUSTOS FIXOS'!R33+'CUSTOS FIXOS'!R34+'CUSTOS FIXOS'!R35))*G29</f>
        <v>#DIV/0!</v>
      </c>
      <c r="H31" s="298" t="e">
        <f>(('CUSTOS FIXOS'!F35/('CUSTOS FIXOS'!F32+'CUSTOS FIXOS'!F33+'CUSTOS FIXOS'!F34+'CUSTOS FIXOS'!F35+'CUSTOS FIXOS'!F36+'CUSTOS FIXOS'!F37+'CUSTOS FIXOS'!F38))*('CUSTOS FIXOS'!R33+'CUSTOS FIXOS'!R34+'CUSTOS FIXOS'!R35))*H29</f>
        <v>#DIV/0!</v>
      </c>
      <c r="I31" s="298" t="e">
        <f>(('CUSTOS FIXOS'!F36/('CUSTOS FIXOS'!F32+'CUSTOS FIXOS'!F33+'CUSTOS FIXOS'!F34+'CUSTOS FIXOS'!F35+'CUSTOS FIXOS'!F36+'CUSTOS FIXOS'!F37+'CUSTOS FIXOS'!F38))*('CUSTOS FIXOS'!R33+'CUSTOS FIXOS'!R34+'CUSTOS FIXOS'!R35))*I29</f>
        <v>#DIV/0!</v>
      </c>
      <c r="J31" s="298" t="e">
        <f>(('CUSTOS FIXOS'!F37/('CUSTOS FIXOS'!F32+'CUSTOS FIXOS'!F33+'CUSTOS FIXOS'!F34+'CUSTOS FIXOS'!F35+'CUSTOS FIXOS'!F36+'CUSTOS FIXOS'!F37+'CUSTOS FIXOS'!F38))*('CUSTOS FIXOS'!R33+'CUSTOS FIXOS'!R34+'CUSTOS FIXOS'!R35))*J29</f>
        <v>#DIV/0!</v>
      </c>
      <c r="K31" s="298" t="e">
        <f>(('CUSTOS FIXOS'!F38/('CUSTOS FIXOS'!F32+'CUSTOS FIXOS'!F33+'CUSTOS FIXOS'!F34+'CUSTOS FIXOS'!F35+'CUSTOS FIXOS'!F36+'CUSTOS FIXOS'!F37+'CUSTOS FIXOS'!F38))*('CUSTOS FIXOS'!R33+'CUSTOS FIXOS'!R34+'CUSTOS FIXOS'!R35))*K29</f>
        <v>#DIV/0!</v>
      </c>
      <c r="L31" s="77"/>
      <c r="M31" s="70"/>
      <c r="N31" s="73"/>
      <c r="O31" s="83"/>
      <c r="P31" s="83"/>
      <c r="Q31" s="83"/>
      <c r="R31" s="73"/>
      <c r="S31" s="70"/>
      <c r="T31" s="7"/>
      <c r="U31" s="7"/>
      <c r="V31" s="7"/>
      <c r="W31" s="98"/>
      <c r="X31" s="7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15" customHeight="1" x14ac:dyDescent="0.25">
      <c r="A32" s="13"/>
      <c r="B32" s="22"/>
      <c r="C32" s="71"/>
      <c r="D32" s="71"/>
      <c r="E32" s="71"/>
      <c r="F32" s="71"/>
      <c r="G32" s="71"/>
      <c r="H32" s="71"/>
      <c r="I32" s="71"/>
      <c r="J32" s="71"/>
      <c r="K32" s="71"/>
      <c r="L32" s="105"/>
      <c r="N32" s="76"/>
      <c r="O32" s="83"/>
      <c r="P32" s="83"/>
      <c r="Q32" s="83"/>
      <c r="R32" s="76"/>
      <c r="T32" s="71"/>
      <c r="U32" s="71"/>
      <c r="V32" s="71"/>
      <c r="W32" s="71"/>
      <c r="X32" s="71"/>
      <c r="Y32" s="15"/>
      <c r="Z32" s="15"/>
      <c r="AA32" s="15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ht="15" customHeight="1" x14ac:dyDescent="0.25">
      <c r="A33" s="13"/>
      <c r="B33" s="31"/>
      <c r="C33" s="15"/>
      <c r="D33" s="15"/>
      <c r="E33" s="15"/>
      <c r="F33" s="15"/>
      <c r="G33" s="15"/>
      <c r="H33" s="15"/>
      <c r="I33" s="15"/>
      <c r="J33" s="15"/>
      <c r="K33" s="15"/>
      <c r="L33" s="106"/>
      <c r="M33" s="345" t="s">
        <v>53</v>
      </c>
      <c r="N33" s="107"/>
      <c r="O33" s="108"/>
      <c r="P33" s="108"/>
      <c r="Q33" s="108"/>
      <c r="R33" s="107"/>
      <c r="S33" s="345" t="s">
        <v>53</v>
      </c>
      <c r="T33" s="15"/>
      <c r="U33" s="15"/>
      <c r="V33" s="15"/>
      <c r="W33" s="15"/>
      <c r="X33" s="15"/>
      <c r="Y33" s="345" t="s">
        <v>54</v>
      </c>
      <c r="Z33" s="15"/>
      <c r="AA33" s="15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ht="23.25" customHeight="1" thickBot="1" x14ac:dyDescent="0.4">
      <c r="A34" s="13"/>
      <c r="B34" s="109"/>
      <c r="C34" s="230" t="s">
        <v>61</v>
      </c>
      <c r="D34" s="110"/>
      <c r="E34" s="300"/>
      <c r="F34" s="299"/>
      <c r="G34" s="299"/>
      <c r="H34" s="355" t="e">
        <f>SUM(E30:K31)</f>
        <v>#DIV/0!</v>
      </c>
      <c r="I34" s="355"/>
      <c r="J34" s="355"/>
      <c r="K34" s="355"/>
      <c r="L34" s="111"/>
      <c r="M34" s="346"/>
      <c r="N34" s="88"/>
      <c r="O34" s="348" t="s">
        <v>62</v>
      </c>
      <c r="P34" s="348"/>
      <c r="Q34" s="112">
        <f>SUM(Q6:Q27)</f>
        <v>0</v>
      </c>
      <c r="R34" s="88"/>
      <c r="S34" s="346"/>
      <c r="T34" s="89"/>
      <c r="U34" s="348" t="s">
        <v>63</v>
      </c>
      <c r="V34" s="348"/>
      <c r="W34" s="96">
        <f>SUM(W6:W27)</f>
        <v>0</v>
      </c>
      <c r="X34" s="89"/>
      <c r="Y34" s="346"/>
      <c r="Z34" s="94" t="e">
        <f>H34+Q34+W34</f>
        <v>#DIV/0!</v>
      </c>
      <c r="AA34" s="104" t="s">
        <v>58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ht="9" customHeight="1" x14ac:dyDescent="0.35">
      <c r="A35" s="13"/>
      <c r="B35" s="53"/>
      <c r="C35" s="33"/>
      <c r="D35" s="17"/>
      <c r="E35" s="17"/>
      <c r="F35" s="17"/>
      <c r="G35" s="17"/>
      <c r="H35" s="17"/>
      <c r="I35" s="17"/>
      <c r="J35" s="17"/>
      <c r="K35" s="20"/>
      <c r="L35" s="55"/>
      <c r="M35" s="13"/>
      <c r="N35" s="13"/>
      <c r="O35" s="13"/>
      <c r="P35" s="13"/>
      <c r="Q35" s="13"/>
      <c r="R35" s="13"/>
      <c r="T35" s="13"/>
      <c r="U35" s="13"/>
      <c r="V35" s="13"/>
      <c r="W35" s="97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ht="22.5" customHeight="1" x14ac:dyDescent="0.25">
      <c r="A36" s="13"/>
      <c r="B36" s="12"/>
      <c r="C36" s="13"/>
      <c r="D36" s="13"/>
      <c r="E36" s="13"/>
      <c r="F36" s="13"/>
      <c r="G36" s="13"/>
      <c r="H36" s="13"/>
      <c r="I36" s="13"/>
      <c r="J36" s="13"/>
      <c r="L36" s="40"/>
      <c r="M36" s="13"/>
      <c r="N36" s="13"/>
      <c r="O36" s="13"/>
      <c r="P36" s="13"/>
      <c r="Q36" s="13"/>
      <c r="R36" s="13"/>
      <c r="T36" s="13"/>
      <c r="U36" s="92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ht="15" customHeight="1" x14ac:dyDescent="0.7">
      <c r="A37" s="13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40"/>
      <c r="M37" s="13"/>
      <c r="N37" s="13"/>
      <c r="O37" s="13"/>
      <c r="P37" s="13"/>
      <c r="Q37" s="13"/>
      <c r="R37" s="13"/>
      <c r="T37" s="13"/>
      <c r="U37" s="91"/>
      <c r="V37" s="99"/>
      <c r="W37" s="9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3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40"/>
      <c r="M38" s="13"/>
      <c r="N38" s="13"/>
      <c r="O38" s="13"/>
      <c r="P38" s="13"/>
      <c r="Q38" s="13"/>
      <c r="R38" s="13"/>
      <c r="S38" s="15"/>
      <c r="T38" s="15"/>
      <c r="U38" s="15"/>
      <c r="V38" s="13"/>
      <c r="W38" s="13"/>
      <c r="X38" s="15"/>
      <c r="Y38" s="15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3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40"/>
      <c r="M39" s="13"/>
      <c r="N39" s="13"/>
      <c r="O39" s="13"/>
      <c r="P39" s="13"/>
      <c r="Q39" s="13"/>
      <c r="R39" s="13"/>
      <c r="S39" s="15"/>
      <c r="T39" s="15"/>
      <c r="U39" s="15"/>
      <c r="V39" s="15"/>
      <c r="W39" s="15"/>
      <c r="X39" s="15"/>
      <c r="Y39" s="15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3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34"/>
      <c r="M40" s="13"/>
      <c r="N40" s="13"/>
      <c r="O40" s="13"/>
      <c r="P40" s="13"/>
      <c r="Q40" s="13"/>
      <c r="R40" s="13"/>
      <c r="S40" s="15"/>
      <c r="T40" s="15"/>
      <c r="U40" s="15"/>
      <c r="V40" s="13"/>
      <c r="W40" s="13"/>
      <c r="X40" s="15"/>
      <c r="Y40" s="15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3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1"/>
      <c r="M41" s="13"/>
      <c r="N41" s="13"/>
      <c r="O41" s="13"/>
      <c r="P41" s="13"/>
      <c r="Q41" s="13"/>
      <c r="R41" s="13"/>
      <c r="S41" s="15"/>
      <c r="T41" s="15"/>
      <c r="U41" s="15"/>
      <c r="V41" s="15"/>
      <c r="W41" s="15"/>
      <c r="X41" s="15"/>
      <c r="Y41" s="15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3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56"/>
      <c r="M42" s="13"/>
      <c r="N42" s="13"/>
      <c r="O42" s="13"/>
      <c r="P42" s="13"/>
      <c r="Q42" s="13"/>
      <c r="R42" s="13"/>
      <c r="S42" s="15"/>
      <c r="T42" s="15"/>
      <c r="U42" s="15"/>
      <c r="V42" s="15"/>
      <c r="W42" s="15"/>
      <c r="X42" s="15"/>
      <c r="Y42" s="15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3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56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3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56"/>
      <c r="M44" s="13"/>
      <c r="N44" s="13"/>
      <c r="O44" s="13"/>
      <c r="P44" s="13"/>
      <c r="Q44" s="13"/>
      <c r="R44" s="13"/>
      <c r="S44" s="15"/>
      <c r="T44" s="15"/>
      <c r="U44" s="15"/>
      <c r="V44" s="15"/>
      <c r="W44" s="15"/>
      <c r="X44" s="15"/>
      <c r="Y44" s="15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3"/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56"/>
      <c r="M45" s="13"/>
      <c r="N45" s="13"/>
      <c r="O45" s="13"/>
      <c r="P45" s="13"/>
      <c r="Q45" s="13"/>
      <c r="R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40" x14ac:dyDescent="0.2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1"/>
      <c r="M46" s="13"/>
      <c r="N46" s="13"/>
      <c r="O46" s="13"/>
      <c r="P46" s="13"/>
      <c r="Q46" s="13"/>
      <c r="R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40" x14ac:dyDescent="0.2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40"/>
      <c r="M47" s="13"/>
      <c r="N47" s="13"/>
      <c r="O47" s="13"/>
      <c r="P47" s="13"/>
      <c r="Q47" s="13"/>
      <c r="R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40" x14ac:dyDescent="0.25">
      <c r="A48" s="13"/>
      <c r="B48" s="11"/>
      <c r="C48" s="13"/>
      <c r="D48" s="13"/>
      <c r="E48" s="13"/>
      <c r="F48" s="13"/>
      <c r="G48" s="13"/>
      <c r="H48" s="13"/>
      <c r="I48" s="13"/>
      <c r="J48" s="13"/>
      <c r="K48" s="13"/>
      <c r="L48" s="11"/>
      <c r="M48" s="13"/>
      <c r="N48" s="13"/>
      <c r="O48" s="13"/>
      <c r="P48" s="13"/>
      <c r="Q48" s="13"/>
      <c r="R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x14ac:dyDescent="0.25">
      <c r="A49" s="13"/>
      <c r="B49" s="11"/>
      <c r="C49" s="13"/>
      <c r="D49" s="13"/>
      <c r="E49" s="13"/>
      <c r="F49" s="13"/>
      <c r="G49" s="13"/>
      <c r="H49" s="13"/>
      <c r="I49" s="13"/>
      <c r="J49" s="13"/>
      <c r="K49" s="13"/>
      <c r="L49" s="11"/>
      <c r="M49" s="13"/>
      <c r="N49" s="13"/>
      <c r="O49" s="13"/>
      <c r="P49" s="13"/>
      <c r="Q49" s="13"/>
      <c r="R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x14ac:dyDescent="0.25">
      <c r="A50" s="13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1"/>
      <c r="M50" s="13"/>
      <c r="N50" s="13"/>
      <c r="O50" s="13"/>
      <c r="P50" s="13"/>
      <c r="Q50" s="13"/>
      <c r="R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x14ac:dyDescent="0.25">
      <c r="A51" s="13"/>
      <c r="B51" s="11"/>
      <c r="C51" s="13"/>
      <c r="D51" s="13"/>
      <c r="E51" s="13"/>
      <c r="F51" s="13"/>
      <c r="G51" s="13"/>
      <c r="H51" s="13"/>
      <c r="I51" s="13"/>
      <c r="J51" s="13"/>
      <c r="K51" s="13"/>
      <c r="L51" s="11"/>
      <c r="M51" s="13"/>
      <c r="N51" s="13"/>
      <c r="O51" s="13"/>
      <c r="P51" s="13"/>
      <c r="Q51" s="13"/>
      <c r="R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x14ac:dyDescent="0.25">
      <c r="A52" s="13"/>
      <c r="B52" s="11"/>
      <c r="C52" s="13"/>
      <c r="D52" s="13"/>
      <c r="E52" s="13"/>
      <c r="F52" s="13"/>
      <c r="G52" s="13"/>
      <c r="H52" s="13"/>
      <c r="I52" s="13"/>
      <c r="J52" s="13"/>
      <c r="K52" s="13"/>
      <c r="L52" s="54"/>
      <c r="M52" s="13"/>
      <c r="N52" s="13"/>
      <c r="O52" s="13"/>
      <c r="P52" s="13"/>
      <c r="Q52" s="13"/>
      <c r="R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x14ac:dyDescent="0.25">
      <c r="A53" s="13"/>
      <c r="B53" s="11"/>
      <c r="C53" s="13"/>
      <c r="D53" s="13"/>
      <c r="E53" s="13"/>
      <c r="F53" s="13"/>
      <c r="G53" s="13"/>
      <c r="H53" s="13"/>
      <c r="I53" s="13"/>
      <c r="J53" s="13"/>
      <c r="K53" s="13"/>
      <c r="L53" s="54"/>
      <c r="M53" s="13"/>
      <c r="N53" s="13"/>
      <c r="O53" s="13"/>
      <c r="P53" s="13"/>
      <c r="Q53" s="13"/>
      <c r="R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x14ac:dyDescent="0.25">
      <c r="A54" s="13"/>
      <c r="B54" s="11"/>
      <c r="C54" s="13"/>
      <c r="D54" s="13"/>
      <c r="E54" s="13"/>
      <c r="F54" s="13"/>
      <c r="G54" s="13"/>
      <c r="H54" s="13"/>
      <c r="I54" s="13"/>
      <c r="J54" s="13"/>
      <c r="K54" s="13"/>
      <c r="L54" s="54"/>
      <c r="M54" s="13"/>
      <c r="N54" s="13"/>
      <c r="O54" s="13"/>
      <c r="P54" s="13"/>
      <c r="Q54" s="13"/>
      <c r="R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x14ac:dyDescent="0.25">
      <c r="A55" s="13"/>
      <c r="B55" s="11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13"/>
      <c r="N55" s="13"/>
      <c r="O55" s="13"/>
      <c r="P55" s="13"/>
      <c r="Q55" s="13"/>
      <c r="R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3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3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3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spans="1:3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spans="1:3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spans="1:3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spans="1:3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</row>
    <row r="124" spans="1:3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</row>
    <row r="125" spans="1:3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spans="1:3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spans="1:3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spans="1:3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spans="1:3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spans="1:3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200" spans="2:37" x14ac:dyDescent="0.25">
      <c r="B200" s="307"/>
      <c r="C200" s="308"/>
      <c r="D200" s="309"/>
      <c r="E200" s="310" t="s">
        <v>282</v>
      </c>
      <c r="F200" s="311"/>
      <c r="G200" s="311"/>
      <c r="H200" s="310" t="s">
        <v>282</v>
      </c>
      <c r="I200" s="311"/>
      <c r="J200" s="311"/>
      <c r="K200" s="311"/>
      <c r="L200" s="311"/>
      <c r="M200" s="311"/>
      <c r="N200" s="311"/>
      <c r="O200" s="311"/>
      <c r="P200" s="310" t="s">
        <v>282</v>
      </c>
      <c r="Q200" s="311"/>
      <c r="R200" s="311"/>
      <c r="S200" s="311"/>
      <c r="T200" s="312"/>
      <c r="U200" s="311"/>
      <c r="V200" s="309"/>
      <c r="W200" s="309"/>
      <c r="X200" s="310" t="s">
        <v>282</v>
      </c>
      <c r="Y200" s="308"/>
      <c r="Z200" s="308"/>
      <c r="AA200" s="308"/>
      <c r="AB200" s="308"/>
      <c r="AC200" s="308"/>
      <c r="AD200" s="309"/>
      <c r="AE200" s="310" t="s">
        <v>282</v>
      </c>
      <c r="AF200" s="309"/>
      <c r="AG200" s="309"/>
      <c r="AH200" s="309"/>
      <c r="AI200" s="309"/>
      <c r="AJ200" s="309"/>
      <c r="AK200" s="307"/>
    </row>
  </sheetData>
  <mergeCells count="15">
    <mergeCell ref="V2:W2"/>
    <mergeCell ref="O34:P34"/>
    <mergeCell ref="P5:Q5"/>
    <mergeCell ref="S33:S34"/>
    <mergeCell ref="M33:M34"/>
    <mergeCell ref="T4:X4"/>
    <mergeCell ref="Y33:Y34"/>
    <mergeCell ref="B4:L4"/>
    <mergeCell ref="N4:R4"/>
    <mergeCell ref="U34:V34"/>
    <mergeCell ref="V5:W5"/>
    <mergeCell ref="C6:C7"/>
    <mergeCell ref="C8:C12"/>
    <mergeCell ref="H34:K34"/>
    <mergeCell ref="C13:C2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F759-56A4-4681-B63E-7E4CC502D0BA}">
  <dimension ref="A1:AN210"/>
  <sheetViews>
    <sheetView showGridLines="0" workbookViewId="0">
      <selection activeCell="C2" sqref="C2"/>
    </sheetView>
  </sheetViews>
  <sheetFormatPr defaultRowHeight="15" x14ac:dyDescent="0.25"/>
  <cols>
    <col min="1" max="1" width="1.42578125" customWidth="1"/>
    <col min="2" max="2" width="2.42578125" customWidth="1"/>
    <col min="3" max="3" width="15.140625" customWidth="1"/>
    <col min="4" max="4" width="25.140625" customWidth="1"/>
    <col min="5" max="11" width="9.140625" customWidth="1"/>
    <col min="12" max="12" width="2.42578125" customWidth="1"/>
    <col min="13" max="13" width="5.7109375" customWidth="1"/>
    <col min="14" max="14" width="2.42578125" customWidth="1"/>
    <col min="15" max="15" width="17" customWidth="1"/>
    <col min="16" max="16" width="11.42578125" customWidth="1"/>
    <col min="17" max="17" width="17.85546875" customWidth="1"/>
    <col min="18" max="18" width="2.140625" customWidth="1"/>
    <col min="19" max="19" width="5.7109375" style="13" customWidth="1"/>
    <col min="20" max="20" width="1.85546875" customWidth="1"/>
    <col min="21" max="21" width="25.140625" customWidth="1"/>
    <col min="22" max="22" width="9.42578125" customWidth="1"/>
    <col min="23" max="23" width="18.7109375" customWidth="1"/>
    <col min="24" max="24" width="2" customWidth="1"/>
    <col min="25" max="25" width="5.42578125" customWidth="1"/>
    <col min="26" max="26" width="21.5703125" customWidth="1"/>
    <col min="27" max="27" width="9.7109375" customWidth="1"/>
  </cols>
  <sheetData>
    <row r="1" spans="1:40" ht="8.2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52.5" customHeight="1" thickBot="1" x14ac:dyDescent="0.6">
      <c r="A2" s="51"/>
      <c r="B2" s="280" t="s">
        <v>277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0"/>
      <c r="Q2" s="101"/>
      <c r="R2" s="89"/>
      <c r="S2" s="89"/>
      <c r="T2" s="89"/>
      <c r="U2" s="102" t="s">
        <v>56</v>
      </c>
      <c r="V2" s="356">
        <v>0</v>
      </c>
      <c r="W2" s="356"/>
      <c r="X2" s="103"/>
      <c r="Y2" s="102" t="s">
        <v>60</v>
      </c>
      <c r="Z2" s="113" t="e">
        <f>V2-Z34</f>
        <v>#DIV/0!</v>
      </c>
      <c r="AA2" s="104" t="s">
        <v>59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ht="10.5" customHeight="1" x14ac:dyDescent="0.25">
      <c r="A3" s="51"/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13"/>
      <c r="T3" s="13"/>
      <c r="U3" s="13"/>
      <c r="V3" s="1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0" ht="34.5" customHeight="1" x14ac:dyDescent="0.25">
      <c r="A4" s="13"/>
      <c r="B4" s="347" t="s">
        <v>101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90"/>
      <c r="N4" s="347" t="s">
        <v>37</v>
      </c>
      <c r="O4" s="347"/>
      <c r="P4" s="347"/>
      <c r="Q4" s="347"/>
      <c r="R4" s="347"/>
      <c r="S4" s="90"/>
      <c r="T4" s="347" t="s">
        <v>57</v>
      </c>
      <c r="U4" s="347"/>
      <c r="V4" s="347"/>
      <c r="W4" s="347"/>
      <c r="X4" s="347"/>
      <c r="Y4" s="95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5" customHeight="1" x14ac:dyDescent="0.25">
      <c r="A5" s="13"/>
      <c r="B5" s="8"/>
      <c r="C5" s="79" t="s">
        <v>24</v>
      </c>
      <c r="D5" s="293" t="s">
        <v>168</v>
      </c>
      <c r="E5" s="297" t="s">
        <v>161</v>
      </c>
      <c r="F5" s="297" t="s">
        <v>162</v>
      </c>
      <c r="G5" s="297" t="s">
        <v>163</v>
      </c>
      <c r="H5" s="297" t="s">
        <v>164</v>
      </c>
      <c r="I5" s="297" t="s">
        <v>165</v>
      </c>
      <c r="J5" s="297" t="s">
        <v>166</v>
      </c>
      <c r="K5" s="297" t="s">
        <v>167</v>
      </c>
      <c r="L5" s="72"/>
      <c r="M5" s="70"/>
      <c r="N5" s="73"/>
      <c r="O5" s="279" t="s">
        <v>97</v>
      </c>
      <c r="P5" s="349" t="s">
        <v>33</v>
      </c>
      <c r="Q5" s="349"/>
      <c r="R5" s="73"/>
      <c r="S5" s="70"/>
      <c r="T5" s="7"/>
      <c r="U5" s="279" t="s">
        <v>97</v>
      </c>
      <c r="V5" s="349" t="s">
        <v>33</v>
      </c>
      <c r="W5" s="349"/>
      <c r="X5" s="7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0" ht="15" customHeight="1" x14ac:dyDescent="0.25">
      <c r="A6" s="13"/>
      <c r="B6" s="8"/>
      <c r="C6" s="350" t="s">
        <v>25</v>
      </c>
      <c r="D6" s="83"/>
      <c r="E6" s="233">
        <v>0</v>
      </c>
      <c r="F6" s="233">
        <v>0</v>
      </c>
      <c r="G6" s="233">
        <v>0</v>
      </c>
      <c r="H6" s="233">
        <v>0</v>
      </c>
      <c r="I6" s="233">
        <v>0</v>
      </c>
      <c r="J6" s="233">
        <v>0</v>
      </c>
      <c r="K6" s="233">
        <v>0</v>
      </c>
      <c r="L6" s="72"/>
      <c r="M6" s="70"/>
      <c r="N6" s="73"/>
      <c r="O6" s="80" t="s">
        <v>30</v>
      </c>
      <c r="P6" s="81"/>
      <c r="Q6" s="229">
        <v>0</v>
      </c>
      <c r="R6" s="73"/>
      <c r="S6" s="70"/>
      <c r="T6" s="7"/>
      <c r="U6" s="118" t="s">
        <v>35</v>
      </c>
      <c r="V6" s="114">
        <v>0</v>
      </c>
      <c r="W6" s="115">
        <f>V2*V6</f>
        <v>0</v>
      </c>
      <c r="X6" s="7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15" customHeight="1" x14ac:dyDescent="0.25">
      <c r="A7" s="13"/>
      <c r="B7" s="8"/>
      <c r="C7" s="351"/>
      <c r="D7" s="216" t="s">
        <v>113</v>
      </c>
      <c r="E7" s="232">
        <v>0</v>
      </c>
      <c r="F7" s="232">
        <v>0</v>
      </c>
      <c r="G7" s="232">
        <v>0</v>
      </c>
      <c r="H7" s="232">
        <v>0</v>
      </c>
      <c r="I7" s="232">
        <v>0</v>
      </c>
      <c r="J7" s="232">
        <v>0</v>
      </c>
      <c r="K7" s="232">
        <v>0</v>
      </c>
      <c r="L7" s="72"/>
      <c r="M7" s="70"/>
      <c r="N7" s="73"/>
      <c r="O7" s="80" t="s">
        <v>31</v>
      </c>
      <c r="P7" s="82"/>
      <c r="Q7" s="229">
        <v>0</v>
      </c>
      <c r="R7" s="73"/>
      <c r="S7" s="70"/>
      <c r="T7" s="7"/>
      <c r="U7" s="118" t="s">
        <v>36</v>
      </c>
      <c r="V7" s="116">
        <v>0</v>
      </c>
      <c r="W7" s="117">
        <f>V2*V7</f>
        <v>0</v>
      </c>
      <c r="X7" s="7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ht="15" customHeight="1" x14ac:dyDescent="0.25">
      <c r="A8" s="13"/>
      <c r="B8" s="8"/>
      <c r="C8" s="352" t="s">
        <v>26</v>
      </c>
      <c r="D8" s="216" t="s">
        <v>123</v>
      </c>
      <c r="E8" s="233">
        <v>0</v>
      </c>
      <c r="F8" s="233">
        <v>0</v>
      </c>
      <c r="G8" s="233">
        <v>0</v>
      </c>
      <c r="H8" s="233">
        <v>0</v>
      </c>
      <c r="I8" s="233">
        <v>0</v>
      </c>
      <c r="J8" s="233">
        <v>0</v>
      </c>
      <c r="K8" s="233">
        <v>0</v>
      </c>
      <c r="L8" s="72"/>
      <c r="M8" s="74"/>
      <c r="N8" s="75"/>
      <c r="O8" s="80" t="s">
        <v>50</v>
      </c>
      <c r="P8" s="82"/>
      <c r="Q8" s="229">
        <v>0</v>
      </c>
      <c r="R8" s="73"/>
      <c r="S8" s="70"/>
      <c r="T8" s="7"/>
      <c r="U8" s="118" t="s">
        <v>98</v>
      </c>
      <c r="V8" s="116">
        <v>0</v>
      </c>
      <c r="W8" s="117">
        <f>V2*V8</f>
        <v>0</v>
      </c>
      <c r="X8" s="7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0" ht="15" customHeight="1" x14ac:dyDescent="0.25">
      <c r="A9" s="13"/>
      <c r="B9" s="8"/>
      <c r="C9" s="353"/>
      <c r="D9" s="216" t="s">
        <v>117</v>
      </c>
      <c r="E9" s="216">
        <v>0</v>
      </c>
      <c r="F9" s="216">
        <v>0</v>
      </c>
      <c r="G9" s="216">
        <v>0</v>
      </c>
      <c r="H9" s="216">
        <v>0</v>
      </c>
      <c r="I9" s="216">
        <v>0</v>
      </c>
      <c r="J9" s="216">
        <v>0</v>
      </c>
      <c r="K9" s="216">
        <v>0</v>
      </c>
      <c r="L9" s="72"/>
      <c r="M9" s="74"/>
      <c r="N9" s="75"/>
      <c r="O9" s="80" t="s">
        <v>32</v>
      </c>
      <c r="P9" s="82"/>
      <c r="Q9" s="229">
        <v>0</v>
      </c>
      <c r="R9" s="73"/>
      <c r="S9" s="70"/>
      <c r="T9" s="7"/>
      <c r="U9" s="118" t="s">
        <v>64</v>
      </c>
      <c r="V9" s="116">
        <v>0</v>
      </c>
      <c r="W9" s="117">
        <f>V2*V9</f>
        <v>0</v>
      </c>
      <c r="X9" s="7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0" ht="15" customHeight="1" x14ac:dyDescent="0.25">
      <c r="A10" s="13"/>
      <c r="B10" s="8"/>
      <c r="C10" s="353"/>
      <c r="D10" s="216" t="s">
        <v>118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72"/>
      <c r="M10" s="74"/>
      <c r="N10" s="75"/>
      <c r="O10" s="80" t="s">
        <v>55</v>
      </c>
      <c r="P10" s="82"/>
      <c r="Q10" s="229">
        <v>0</v>
      </c>
      <c r="R10" s="73"/>
      <c r="S10" s="70"/>
      <c r="T10" s="7"/>
      <c r="U10" s="118" t="s">
        <v>65</v>
      </c>
      <c r="V10" s="116">
        <v>0</v>
      </c>
      <c r="W10" s="117">
        <f>V2*V10</f>
        <v>0</v>
      </c>
      <c r="X10" s="7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ht="15" customHeight="1" x14ac:dyDescent="0.25">
      <c r="A11" s="13"/>
      <c r="B11" s="8"/>
      <c r="C11" s="354"/>
      <c r="D11" s="83" t="s">
        <v>122</v>
      </c>
      <c r="E11" s="216">
        <v>0</v>
      </c>
      <c r="F11" s="216">
        <v>0</v>
      </c>
      <c r="G11" s="216">
        <v>0</v>
      </c>
      <c r="H11" s="216">
        <v>0</v>
      </c>
      <c r="I11" s="216">
        <v>0</v>
      </c>
      <c r="J11" s="216">
        <v>0</v>
      </c>
      <c r="K11" s="216">
        <v>0</v>
      </c>
      <c r="L11" s="72"/>
      <c r="M11" s="74"/>
      <c r="N11" s="75"/>
      <c r="O11" s="80" t="s">
        <v>67</v>
      </c>
      <c r="P11" s="82"/>
      <c r="Q11" s="229">
        <v>0</v>
      </c>
      <c r="R11" s="73"/>
      <c r="S11" s="70"/>
      <c r="T11" s="7"/>
      <c r="U11" s="118" t="s">
        <v>99</v>
      </c>
      <c r="V11" s="116">
        <v>0</v>
      </c>
      <c r="W11" s="117">
        <f>V2*V11</f>
        <v>0</v>
      </c>
      <c r="X11" s="7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customHeight="1" x14ac:dyDescent="0.25">
      <c r="A12" s="13"/>
      <c r="B12" s="8"/>
      <c r="C12" s="352" t="s">
        <v>114</v>
      </c>
      <c r="D12" s="216" t="s">
        <v>115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72"/>
      <c r="M12" s="74"/>
      <c r="N12" s="75"/>
      <c r="O12" s="80" t="s">
        <v>106</v>
      </c>
      <c r="P12" s="82"/>
      <c r="Q12" s="229">
        <v>0</v>
      </c>
      <c r="R12" s="73"/>
      <c r="S12" s="70"/>
      <c r="T12" s="7"/>
      <c r="U12" s="118" t="s">
        <v>100</v>
      </c>
      <c r="V12" s="116">
        <v>0</v>
      </c>
      <c r="W12" s="117">
        <f>V2*V12</f>
        <v>0</v>
      </c>
      <c r="X12" s="7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5" customHeight="1" x14ac:dyDescent="0.25">
      <c r="A13" s="13"/>
      <c r="B13" s="8"/>
      <c r="C13" s="354"/>
      <c r="D13" s="83" t="s">
        <v>116</v>
      </c>
      <c r="E13" s="216">
        <v>0</v>
      </c>
      <c r="F13" s="216">
        <v>0</v>
      </c>
      <c r="G13" s="216">
        <v>0</v>
      </c>
      <c r="H13" s="216">
        <v>0</v>
      </c>
      <c r="I13" s="216">
        <v>0</v>
      </c>
      <c r="J13" s="216">
        <v>0</v>
      </c>
      <c r="K13" s="216">
        <v>0</v>
      </c>
      <c r="L13" s="72"/>
      <c r="M13" s="74"/>
      <c r="N13" s="75"/>
      <c r="O13" s="80" t="s">
        <v>279</v>
      </c>
      <c r="P13" s="82"/>
      <c r="Q13" s="229">
        <v>0</v>
      </c>
      <c r="R13" s="73"/>
      <c r="S13" s="70"/>
      <c r="T13" s="7"/>
      <c r="U13" s="118"/>
      <c r="V13" s="116">
        <v>0</v>
      </c>
      <c r="W13" s="117">
        <f>V2*V13</f>
        <v>0</v>
      </c>
      <c r="X13" s="7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ht="15" customHeight="1" x14ac:dyDescent="0.25">
      <c r="A14" s="13"/>
      <c r="B14" s="8"/>
      <c r="C14" s="234" t="s">
        <v>120</v>
      </c>
      <c r="D14" s="216" t="s">
        <v>121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72"/>
      <c r="M14" s="74"/>
      <c r="N14" s="75"/>
      <c r="O14" s="80"/>
      <c r="P14" s="82"/>
      <c r="Q14" s="229">
        <v>0</v>
      </c>
      <c r="R14" s="73"/>
      <c r="S14" s="70"/>
      <c r="T14" s="7"/>
      <c r="U14" s="118"/>
      <c r="V14" s="116">
        <v>0</v>
      </c>
      <c r="W14" s="117">
        <f>V2*V14</f>
        <v>0</v>
      </c>
      <c r="X14" s="7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ht="15" customHeight="1" x14ac:dyDescent="0.25">
      <c r="A15" s="13"/>
      <c r="B15" s="8"/>
      <c r="C15" s="352" t="s">
        <v>28</v>
      </c>
      <c r="D15" s="83" t="s">
        <v>119</v>
      </c>
      <c r="E15" s="216">
        <v>0</v>
      </c>
      <c r="F15" s="216">
        <v>0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72"/>
      <c r="M15" s="74"/>
      <c r="N15" s="75"/>
      <c r="O15" s="80"/>
      <c r="P15" s="82"/>
      <c r="Q15" s="229">
        <v>0</v>
      </c>
      <c r="R15" s="73"/>
      <c r="S15" s="70"/>
      <c r="T15" s="7"/>
      <c r="U15" s="118"/>
      <c r="V15" s="116">
        <v>0</v>
      </c>
      <c r="W15" s="117">
        <f>V2*V15</f>
        <v>0</v>
      </c>
      <c r="X15" s="7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15" customHeight="1" x14ac:dyDescent="0.25">
      <c r="A16" s="13"/>
      <c r="B16" s="8"/>
      <c r="C16" s="353"/>
      <c r="D16" s="216" t="s">
        <v>139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72"/>
      <c r="M16" s="74"/>
      <c r="N16" s="75"/>
      <c r="O16" s="80"/>
      <c r="P16" s="82"/>
      <c r="Q16" s="229">
        <v>0</v>
      </c>
      <c r="R16" s="73"/>
      <c r="S16" s="70"/>
      <c r="T16" s="7"/>
      <c r="U16" s="118"/>
      <c r="V16" s="116">
        <v>0</v>
      </c>
      <c r="W16" s="117">
        <f>V2*V16</f>
        <v>0</v>
      </c>
      <c r="X16" s="7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ht="15" customHeight="1" x14ac:dyDescent="0.25">
      <c r="A17" s="13"/>
      <c r="B17" s="8"/>
      <c r="C17" s="353"/>
      <c r="D17" s="83" t="s">
        <v>140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72"/>
      <c r="M17" s="70"/>
      <c r="N17" s="73"/>
      <c r="O17" s="80"/>
      <c r="P17" s="82"/>
      <c r="Q17" s="229">
        <v>0</v>
      </c>
      <c r="R17" s="73"/>
      <c r="S17" s="70"/>
      <c r="T17" s="7"/>
      <c r="U17" s="118"/>
      <c r="V17" s="116">
        <v>0</v>
      </c>
      <c r="W17" s="117">
        <f>V2*V17</f>
        <v>0</v>
      </c>
      <c r="X17" s="7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15" customHeight="1" x14ac:dyDescent="0.25">
      <c r="A18" s="13"/>
      <c r="B18" s="8"/>
      <c r="C18" s="353"/>
      <c r="D18" s="216" t="s">
        <v>115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72"/>
      <c r="M18" s="70"/>
      <c r="N18" s="73"/>
      <c r="O18" s="80"/>
      <c r="P18" s="82"/>
      <c r="Q18" s="229">
        <v>0</v>
      </c>
      <c r="R18" s="73"/>
      <c r="S18" s="70"/>
      <c r="T18" s="7"/>
      <c r="U18" s="118"/>
      <c r="V18" s="116">
        <v>0</v>
      </c>
      <c r="W18" s="117">
        <f>V2*V18</f>
        <v>0</v>
      </c>
      <c r="X18" s="7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ht="15" customHeight="1" x14ac:dyDescent="0.25">
      <c r="A19" s="13"/>
      <c r="B19" s="8"/>
      <c r="C19" s="353"/>
      <c r="D19" s="83" t="s">
        <v>130</v>
      </c>
      <c r="E19" s="216">
        <v>0</v>
      </c>
      <c r="F19" s="216">
        <v>0</v>
      </c>
      <c r="G19" s="216">
        <v>0</v>
      </c>
      <c r="H19" s="216">
        <v>0</v>
      </c>
      <c r="I19" s="216">
        <v>0</v>
      </c>
      <c r="J19" s="216">
        <v>0</v>
      </c>
      <c r="K19" s="216">
        <v>0</v>
      </c>
      <c r="L19" s="72"/>
      <c r="M19" s="70"/>
      <c r="N19" s="73"/>
      <c r="O19" s="80"/>
      <c r="P19" s="82"/>
      <c r="Q19" s="229">
        <v>0</v>
      </c>
      <c r="R19" s="73"/>
      <c r="S19" s="70"/>
      <c r="T19" s="7"/>
      <c r="U19" s="118"/>
      <c r="V19" s="116">
        <v>0</v>
      </c>
      <c r="W19" s="117">
        <f>V2*V19</f>
        <v>0</v>
      </c>
      <c r="X19" s="7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15" customHeight="1" x14ac:dyDescent="0.25">
      <c r="A20" s="13"/>
      <c r="B20" s="8"/>
      <c r="C20" s="353"/>
      <c r="D20" s="216" t="s">
        <v>131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72"/>
      <c r="M20" s="70"/>
      <c r="N20" s="73"/>
      <c r="O20" s="80"/>
      <c r="P20" s="82"/>
      <c r="Q20" s="229">
        <v>0</v>
      </c>
      <c r="R20" s="73"/>
      <c r="S20" s="70"/>
      <c r="T20" s="7"/>
      <c r="U20" s="118"/>
      <c r="V20" s="116">
        <v>0</v>
      </c>
      <c r="W20" s="117">
        <f>V2*V20</f>
        <v>0</v>
      </c>
      <c r="X20" s="7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5" customHeight="1" x14ac:dyDescent="0.25">
      <c r="A21" s="13"/>
      <c r="B21" s="8"/>
      <c r="C21" s="353"/>
      <c r="D21" s="83" t="s">
        <v>133</v>
      </c>
      <c r="E21" s="216">
        <v>0</v>
      </c>
      <c r="F21" s="216">
        <v>0</v>
      </c>
      <c r="G21" s="216">
        <v>0</v>
      </c>
      <c r="H21" s="216">
        <v>0</v>
      </c>
      <c r="I21" s="216">
        <v>0</v>
      </c>
      <c r="J21" s="216">
        <v>0</v>
      </c>
      <c r="K21" s="216">
        <v>0</v>
      </c>
      <c r="L21" s="72"/>
      <c r="M21" s="70"/>
      <c r="N21" s="73"/>
      <c r="O21" s="80"/>
      <c r="P21" s="82"/>
      <c r="Q21" s="229">
        <v>0</v>
      </c>
      <c r="R21" s="73"/>
      <c r="S21" s="70"/>
      <c r="T21" s="7"/>
      <c r="U21" s="118"/>
      <c r="V21" s="116">
        <v>0</v>
      </c>
      <c r="W21" s="117">
        <f>V2*V21</f>
        <v>0</v>
      </c>
      <c r="X21" s="7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15" customHeight="1" x14ac:dyDescent="0.25">
      <c r="A22" s="13"/>
      <c r="B22" s="8"/>
      <c r="C22" s="353"/>
      <c r="D22" s="216" t="s">
        <v>135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72"/>
      <c r="M22" s="70"/>
      <c r="N22" s="73"/>
      <c r="O22" s="80"/>
      <c r="P22" s="82"/>
      <c r="Q22" s="229">
        <v>0</v>
      </c>
      <c r="R22" s="73"/>
      <c r="S22" s="70"/>
      <c r="T22" s="7"/>
      <c r="U22" s="118"/>
      <c r="V22" s="116">
        <v>0</v>
      </c>
      <c r="W22" s="117">
        <f>V2*V22</f>
        <v>0</v>
      </c>
      <c r="X22" s="7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ht="15" customHeight="1" x14ac:dyDescent="0.25">
      <c r="A23" s="13"/>
      <c r="B23" s="8"/>
      <c r="C23" s="353"/>
      <c r="D23" s="83" t="s">
        <v>141</v>
      </c>
      <c r="E23" s="216">
        <v>0</v>
      </c>
      <c r="F23" s="216">
        <v>0</v>
      </c>
      <c r="G23" s="216">
        <v>0</v>
      </c>
      <c r="H23" s="216">
        <v>0</v>
      </c>
      <c r="I23" s="216">
        <v>0</v>
      </c>
      <c r="J23" s="216">
        <v>0</v>
      </c>
      <c r="K23" s="216">
        <v>0</v>
      </c>
      <c r="L23" s="72"/>
      <c r="M23" s="70"/>
      <c r="N23" s="73"/>
      <c r="O23" s="80"/>
      <c r="P23" s="82"/>
      <c r="Q23" s="229">
        <v>0</v>
      </c>
      <c r="R23" s="73"/>
      <c r="S23" s="70"/>
      <c r="T23" s="7"/>
      <c r="U23" s="118"/>
      <c r="V23" s="116">
        <v>0</v>
      </c>
      <c r="W23" s="117">
        <f>V2*V23</f>
        <v>0</v>
      </c>
      <c r="X23" s="7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15" customHeight="1" x14ac:dyDescent="0.25">
      <c r="A24" s="13"/>
      <c r="B24" s="8"/>
      <c r="C24" s="353"/>
      <c r="D24" s="216" t="s">
        <v>137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72"/>
      <c r="M24" s="70"/>
      <c r="N24" s="73"/>
      <c r="O24" s="80"/>
      <c r="P24" s="82"/>
      <c r="Q24" s="229">
        <v>0</v>
      </c>
      <c r="R24" s="73"/>
      <c r="S24" s="70"/>
      <c r="T24" s="7"/>
      <c r="U24" s="118"/>
      <c r="V24" s="116">
        <v>0</v>
      </c>
      <c r="W24" s="117">
        <f>V2*V24</f>
        <v>0</v>
      </c>
      <c r="X24" s="7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ht="15" customHeight="1" x14ac:dyDescent="0.25">
      <c r="A25" s="13"/>
      <c r="B25" s="8"/>
      <c r="C25" s="353"/>
      <c r="D25" s="216"/>
      <c r="E25" s="216">
        <v>0</v>
      </c>
      <c r="F25" s="216">
        <v>0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72"/>
      <c r="M25" s="70"/>
      <c r="N25" s="73"/>
      <c r="O25" s="80"/>
      <c r="P25" s="82"/>
      <c r="Q25" s="229">
        <v>0</v>
      </c>
      <c r="R25" s="73"/>
      <c r="S25" s="70"/>
      <c r="T25" s="7"/>
      <c r="U25" s="118"/>
      <c r="V25" s="116">
        <v>0</v>
      </c>
      <c r="W25" s="117">
        <f>V2*V25</f>
        <v>0</v>
      </c>
      <c r="X25" s="7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15" customHeight="1" x14ac:dyDescent="0.25">
      <c r="A26" s="13"/>
      <c r="B26" s="8"/>
      <c r="C26" s="353"/>
      <c r="D26" s="83"/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72"/>
      <c r="M26" s="70"/>
      <c r="N26" s="73"/>
      <c r="O26" s="80"/>
      <c r="P26" s="82"/>
      <c r="Q26" s="229">
        <v>0</v>
      </c>
      <c r="R26" s="73"/>
      <c r="S26" s="70"/>
      <c r="T26" s="7"/>
      <c r="U26" s="118"/>
      <c r="V26" s="116">
        <v>0</v>
      </c>
      <c r="W26" s="117">
        <f>V2*V26</f>
        <v>0</v>
      </c>
      <c r="X26" s="7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ht="15" customHeight="1" x14ac:dyDescent="0.25">
      <c r="A27" s="13"/>
      <c r="B27" s="8"/>
      <c r="C27" s="354"/>
      <c r="D27" s="216"/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72"/>
      <c r="M27" s="70"/>
      <c r="N27" s="73"/>
      <c r="O27" s="80"/>
      <c r="P27" s="82"/>
      <c r="Q27" s="229">
        <v>0</v>
      </c>
      <c r="R27" s="73"/>
      <c r="S27" s="70"/>
      <c r="T27" s="7"/>
      <c r="U27" s="118" t="s">
        <v>66</v>
      </c>
      <c r="V27" s="116">
        <v>0</v>
      </c>
      <c r="W27" s="117">
        <f>V2*V27</f>
        <v>0</v>
      </c>
      <c r="X27" s="7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15" customHeight="1" x14ac:dyDescent="0.25">
      <c r="A28" s="13"/>
      <c r="B28" s="8"/>
      <c r="C28" s="7"/>
      <c r="D28" s="7"/>
      <c r="E28" s="7"/>
      <c r="F28" s="7"/>
      <c r="G28" s="7"/>
      <c r="H28" s="7"/>
      <c r="I28" s="7"/>
      <c r="J28" s="7"/>
      <c r="K28" s="7"/>
      <c r="L28" s="72"/>
      <c r="M28" s="70"/>
      <c r="N28" s="73"/>
      <c r="O28" s="83"/>
      <c r="P28" s="83"/>
      <c r="Q28" s="83"/>
      <c r="R28" s="73"/>
      <c r="S28" s="70"/>
      <c r="T28" s="7"/>
      <c r="U28" s="7"/>
      <c r="V28" s="7"/>
      <c r="W28" s="7"/>
      <c r="X28" s="7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ht="15" customHeight="1" x14ac:dyDescent="0.25">
      <c r="A29" s="13"/>
      <c r="B29" s="8"/>
      <c r="C29" s="174" t="s">
        <v>169</v>
      </c>
      <c r="D29" s="174"/>
      <c r="E29" s="84">
        <f t="shared" ref="E29:K29" si="0">SUM(E6:E27)</f>
        <v>0</v>
      </c>
      <c r="F29" s="84">
        <f t="shared" si="0"/>
        <v>0</v>
      </c>
      <c r="G29" s="84">
        <f t="shared" si="0"/>
        <v>0</v>
      </c>
      <c r="H29" s="84">
        <f t="shared" si="0"/>
        <v>0</v>
      </c>
      <c r="I29" s="84">
        <f t="shared" si="0"/>
        <v>0</v>
      </c>
      <c r="J29" s="84">
        <f t="shared" si="0"/>
        <v>0</v>
      </c>
      <c r="K29" s="84">
        <f t="shared" si="0"/>
        <v>0</v>
      </c>
      <c r="L29" s="72"/>
      <c r="M29" s="70"/>
      <c r="N29" s="73"/>
      <c r="O29" s="83"/>
      <c r="P29" s="83"/>
      <c r="Q29" s="83"/>
      <c r="R29" s="73"/>
      <c r="S29" s="70"/>
      <c r="T29" s="7"/>
      <c r="U29" s="7"/>
      <c r="V29" s="7"/>
      <c r="W29" s="7"/>
      <c r="X29" s="7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15" customHeight="1" x14ac:dyDescent="0.35">
      <c r="A30" s="13"/>
      <c r="B30" s="6"/>
      <c r="C30" s="174" t="s">
        <v>170</v>
      </c>
      <c r="D30" s="175"/>
      <c r="E30" s="298">
        <f>('CUSTOS FIXOS'!G32*'ORÇAMENTO DE ARQUITETURA'!E29)</f>
        <v>0</v>
      </c>
      <c r="F30" s="298">
        <f>('CUSTOS FIXOS'!G33*'ORÇAMENTO DE ARQUITETURA'!F29)</f>
        <v>0</v>
      </c>
      <c r="G30" s="298">
        <f>('CUSTOS FIXOS'!G34*'ORÇAMENTO DE ARQUITETURA'!G29)</f>
        <v>0</v>
      </c>
      <c r="H30" s="298">
        <f>('CUSTOS FIXOS'!G35*'ORÇAMENTO DE ARQUITETURA'!H29)</f>
        <v>0</v>
      </c>
      <c r="I30" s="298">
        <f>('CUSTOS FIXOS'!G36*'ORÇAMENTO DE ARQUITETURA'!I29)</f>
        <v>0</v>
      </c>
      <c r="J30" s="298">
        <f>('CUSTOS FIXOS'!G37*'ORÇAMENTO DE ARQUITETURA'!J29)</f>
        <v>0</v>
      </c>
      <c r="K30" s="298">
        <f>('CUSTOS FIXOS'!G38*'ORÇAMENTO DE ARQUITETURA'!K29)</f>
        <v>0</v>
      </c>
      <c r="L30" s="77"/>
      <c r="M30" s="70"/>
      <c r="N30" s="73"/>
      <c r="O30" s="83"/>
      <c r="P30" s="83"/>
      <c r="Q30" s="83"/>
      <c r="R30" s="73"/>
      <c r="S30" s="70"/>
      <c r="T30" s="7"/>
      <c r="U30" s="7"/>
      <c r="V30" s="7"/>
      <c r="W30" s="98"/>
      <c r="X30" s="7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ht="15" customHeight="1" x14ac:dyDescent="0.35">
      <c r="A31" s="13"/>
      <c r="B31" s="6"/>
      <c r="C31" s="148" t="s">
        <v>171</v>
      </c>
      <c r="D31" s="148"/>
      <c r="E31" s="298" t="e">
        <f>(('CUSTOS FIXOS'!F32/('CUSTOS FIXOS'!F32+'CUSTOS FIXOS'!F33+'CUSTOS FIXOS'!F34+'CUSTOS FIXOS'!F35+'CUSTOS FIXOS'!F36+'CUSTOS FIXOS'!F37+'CUSTOS FIXOS'!F38))*('CUSTOS FIXOS'!R33+'CUSTOS FIXOS'!R34+'CUSTOS FIXOS'!R35))*E29</f>
        <v>#DIV/0!</v>
      </c>
      <c r="F31" s="298" t="e">
        <f>(('CUSTOS FIXOS'!F33/('CUSTOS FIXOS'!F32+'CUSTOS FIXOS'!F33+'CUSTOS FIXOS'!F34+'CUSTOS FIXOS'!F35+'CUSTOS FIXOS'!F36+'CUSTOS FIXOS'!F37+'CUSTOS FIXOS'!F38))*('CUSTOS FIXOS'!R33+'CUSTOS FIXOS'!R34+'CUSTOS FIXOS'!R35))*F29</f>
        <v>#DIV/0!</v>
      </c>
      <c r="G31" s="298" t="e">
        <f>(('CUSTOS FIXOS'!F34/('CUSTOS FIXOS'!F32+'CUSTOS FIXOS'!F33+'CUSTOS FIXOS'!F34+'CUSTOS FIXOS'!F35+'CUSTOS FIXOS'!F36+'CUSTOS FIXOS'!F37+'CUSTOS FIXOS'!F38))*('CUSTOS FIXOS'!R33+'CUSTOS FIXOS'!R34+'CUSTOS FIXOS'!R35))*G29</f>
        <v>#DIV/0!</v>
      </c>
      <c r="H31" s="298" t="e">
        <f>(('CUSTOS FIXOS'!F35/('CUSTOS FIXOS'!F32+'CUSTOS FIXOS'!F33+'CUSTOS FIXOS'!F34+'CUSTOS FIXOS'!F35+'CUSTOS FIXOS'!F36+'CUSTOS FIXOS'!F37+'CUSTOS FIXOS'!F38))*('CUSTOS FIXOS'!R33+'CUSTOS FIXOS'!R34+'CUSTOS FIXOS'!R35))*H29</f>
        <v>#DIV/0!</v>
      </c>
      <c r="I31" s="298" t="e">
        <f>(('CUSTOS FIXOS'!F36/('CUSTOS FIXOS'!F32+'CUSTOS FIXOS'!F33+'CUSTOS FIXOS'!F34+'CUSTOS FIXOS'!F35+'CUSTOS FIXOS'!F36+'CUSTOS FIXOS'!F37+'CUSTOS FIXOS'!F38))*('CUSTOS FIXOS'!R33+'CUSTOS FIXOS'!R34+'CUSTOS FIXOS'!R35))*I29</f>
        <v>#DIV/0!</v>
      </c>
      <c r="J31" s="298" t="e">
        <f>(('CUSTOS FIXOS'!F37/('CUSTOS FIXOS'!F32+'CUSTOS FIXOS'!F33+'CUSTOS FIXOS'!F34+'CUSTOS FIXOS'!F35+'CUSTOS FIXOS'!F36+'CUSTOS FIXOS'!F37+'CUSTOS FIXOS'!F38))*('CUSTOS FIXOS'!R33+'CUSTOS FIXOS'!R34+'CUSTOS FIXOS'!R35))*J29</f>
        <v>#DIV/0!</v>
      </c>
      <c r="K31" s="298" t="e">
        <f>(('CUSTOS FIXOS'!F38/('CUSTOS FIXOS'!F32+'CUSTOS FIXOS'!F33+'CUSTOS FIXOS'!F34+'CUSTOS FIXOS'!F35+'CUSTOS FIXOS'!F36+'CUSTOS FIXOS'!F37+'CUSTOS FIXOS'!F38))*('CUSTOS FIXOS'!R33+'CUSTOS FIXOS'!R34+'CUSTOS FIXOS'!R35))*K29</f>
        <v>#DIV/0!</v>
      </c>
      <c r="L31" s="77"/>
      <c r="M31" s="70"/>
      <c r="N31" s="73"/>
      <c r="O31" s="83"/>
      <c r="P31" s="83"/>
      <c r="Q31" s="83"/>
      <c r="R31" s="73"/>
      <c r="S31" s="70"/>
      <c r="T31" s="7"/>
      <c r="U31" s="7"/>
      <c r="V31" s="7"/>
      <c r="W31" s="98"/>
      <c r="X31" s="7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15" customHeight="1" x14ac:dyDescent="0.25">
      <c r="A32" s="13"/>
      <c r="B32" s="22"/>
      <c r="C32" s="71"/>
      <c r="D32" s="71"/>
      <c r="E32" s="71"/>
      <c r="F32" s="71"/>
      <c r="G32" s="71"/>
      <c r="H32" s="71"/>
      <c r="I32" s="71"/>
      <c r="J32" s="71"/>
      <c r="K32" s="71"/>
      <c r="L32" s="105"/>
      <c r="N32" s="76"/>
      <c r="O32" s="83"/>
      <c r="P32" s="83"/>
      <c r="Q32" s="83"/>
      <c r="R32" s="76"/>
      <c r="T32" s="71"/>
      <c r="U32" s="71"/>
      <c r="V32" s="71"/>
      <c r="W32" s="71"/>
      <c r="X32" s="71"/>
      <c r="Y32" s="15"/>
      <c r="Z32" s="15"/>
      <c r="AA32" s="15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ht="15" customHeight="1" x14ac:dyDescent="0.25">
      <c r="A33" s="13"/>
      <c r="B33" s="31"/>
      <c r="C33" s="15"/>
      <c r="D33" s="15"/>
      <c r="E33" s="15"/>
      <c r="F33" s="15"/>
      <c r="G33" s="15"/>
      <c r="H33" s="15"/>
      <c r="I33" s="15"/>
      <c r="J33" s="15"/>
      <c r="K33" s="15"/>
      <c r="L33" s="106"/>
      <c r="M33" s="345" t="s">
        <v>53</v>
      </c>
      <c r="N33" s="107"/>
      <c r="O33" s="108"/>
      <c r="P33" s="108"/>
      <c r="Q33" s="108"/>
      <c r="R33" s="107"/>
      <c r="S33" s="345" t="s">
        <v>53</v>
      </c>
      <c r="T33" s="15"/>
      <c r="U33" s="15"/>
      <c r="V33" s="15"/>
      <c r="W33" s="15"/>
      <c r="X33" s="15"/>
      <c r="Y33" s="345" t="s">
        <v>54</v>
      </c>
      <c r="Z33" s="15"/>
      <c r="AA33" s="15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ht="23.25" customHeight="1" thickBot="1" x14ac:dyDescent="0.4">
      <c r="A34" s="13"/>
      <c r="B34" s="109"/>
      <c r="C34" s="230" t="s">
        <v>61</v>
      </c>
      <c r="D34" s="110"/>
      <c r="E34" s="300"/>
      <c r="F34" s="299"/>
      <c r="G34" s="299"/>
      <c r="H34" s="355" t="e">
        <f>SUM(E30:K31)</f>
        <v>#DIV/0!</v>
      </c>
      <c r="I34" s="355"/>
      <c r="J34" s="355"/>
      <c r="K34" s="355"/>
      <c r="L34" s="111"/>
      <c r="M34" s="346"/>
      <c r="N34" s="88"/>
      <c r="O34" s="348" t="s">
        <v>62</v>
      </c>
      <c r="P34" s="348"/>
      <c r="Q34" s="112">
        <f>SUM(Q6:Q27)</f>
        <v>0</v>
      </c>
      <c r="R34" s="88"/>
      <c r="S34" s="346"/>
      <c r="T34" s="89"/>
      <c r="U34" s="348" t="s">
        <v>63</v>
      </c>
      <c r="V34" s="348"/>
      <c r="W34" s="96">
        <f>SUM(W6:W27)</f>
        <v>0</v>
      </c>
      <c r="X34" s="89"/>
      <c r="Y34" s="346"/>
      <c r="Z34" s="94" t="e">
        <f>H34+Q34+W34</f>
        <v>#DIV/0!</v>
      </c>
      <c r="AA34" s="104" t="s">
        <v>58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ht="9" customHeight="1" x14ac:dyDescent="0.35">
      <c r="A35" s="13"/>
      <c r="B35" s="53"/>
      <c r="C35" s="33"/>
      <c r="D35" s="17"/>
      <c r="E35" s="17"/>
      <c r="F35" s="17"/>
      <c r="G35" s="17"/>
      <c r="H35" s="17"/>
      <c r="I35" s="17"/>
      <c r="J35" s="17"/>
      <c r="K35" s="20"/>
      <c r="L35" s="55"/>
      <c r="M35" s="13"/>
      <c r="N35" s="13"/>
      <c r="O35" s="13"/>
      <c r="P35" s="13"/>
      <c r="Q35" s="13"/>
      <c r="R35" s="13"/>
      <c r="T35" s="13"/>
      <c r="U35" s="13"/>
      <c r="V35" s="13"/>
      <c r="W35" s="97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ht="22.5" customHeight="1" x14ac:dyDescent="0.25">
      <c r="A36" s="13"/>
      <c r="B36" s="12"/>
      <c r="C36" s="13"/>
      <c r="D36" s="13"/>
      <c r="E36" s="13"/>
      <c r="F36" s="13"/>
      <c r="G36" s="13"/>
      <c r="H36" s="13"/>
      <c r="I36" s="13"/>
      <c r="J36" s="13"/>
      <c r="L36" s="40"/>
      <c r="M36" s="13"/>
      <c r="N36" s="13"/>
      <c r="O36" s="13"/>
      <c r="P36" s="13"/>
      <c r="Q36" s="13"/>
      <c r="R36" s="13"/>
      <c r="T36" s="13"/>
      <c r="U36" s="92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ht="15" customHeight="1" x14ac:dyDescent="0.7">
      <c r="A37" s="13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40"/>
      <c r="M37" s="13"/>
      <c r="N37" s="13"/>
      <c r="O37" s="13"/>
      <c r="P37" s="13"/>
      <c r="Q37" s="13"/>
      <c r="R37" s="13"/>
      <c r="T37" s="13"/>
      <c r="U37" s="91"/>
      <c r="V37" s="99"/>
      <c r="W37" s="9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3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40"/>
      <c r="M38" s="13"/>
      <c r="N38" s="13"/>
      <c r="O38" s="13"/>
      <c r="P38" s="13"/>
      <c r="Q38" s="13"/>
      <c r="R38" s="13"/>
      <c r="S38" s="15"/>
      <c r="T38" s="15"/>
      <c r="U38" s="15"/>
      <c r="V38" s="13"/>
      <c r="W38" s="13"/>
      <c r="X38" s="15"/>
      <c r="Y38" s="15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3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40"/>
      <c r="M39" s="13"/>
      <c r="N39" s="13"/>
      <c r="O39" s="13"/>
      <c r="P39" s="13"/>
      <c r="Q39" s="13"/>
      <c r="R39" s="13"/>
      <c r="S39" s="15"/>
      <c r="T39" s="15"/>
      <c r="U39" s="15"/>
      <c r="V39" s="15"/>
      <c r="W39" s="15"/>
      <c r="X39" s="15"/>
      <c r="Y39" s="15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3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34"/>
      <c r="M40" s="13"/>
      <c r="N40" s="13"/>
      <c r="O40" s="13"/>
      <c r="P40" s="13"/>
      <c r="Q40" s="13"/>
      <c r="R40" s="13"/>
      <c r="S40" s="15"/>
      <c r="T40" s="15"/>
      <c r="U40" s="15"/>
      <c r="V40" s="13"/>
      <c r="W40" s="13"/>
      <c r="X40" s="15"/>
      <c r="Y40" s="15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3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1"/>
      <c r="M41" s="13"/>
      <c r="N41" s="13"/>
      <c r="O41" s="13"/>
      <c r="P41" s="13"/>
      <c r="Q41" s="13"/>
      <c r="R41" s="13"/>
      <c r="S41" s="15"/>
      <c r="T41" s="15"/>
      <c r="U41" s="15"/>
      <c r="V41" s="15"/>
      <c r="W41" s="15"/>
      <c r="X41" s="15"/>
      <c r="Y41" s="15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3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56"/>
      <c r="M42" s="13"/>
      <c r="N42" s="13"/>
      <c r="O42" s="13"/>
      <c r="P42" s="13"/>
      <c r="Q42" s="13"/>
      <c r="R42" s="13"/>
      <c r="S42" s="15"/>
      <c r="T42" s="15"/>
      <c r="U42" s="15"/>
      <c r="V42" s="15"/>
      <c r="W42" s="15"/>
      <c r="X42" s="15"/>
      <c r="Y42" s="15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3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56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3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56"/>
      <c r="M44" s="13"/>
      <c r="N44" s="13"/>
      <c r="O44" s="13"/>
      <c r="P44" s="13"/>
      <c r="Q44" s="13"/>
      <c r="R44" s="13"/>
      <c r="S44" s="15"/>
      <c r="T44" s="15"/>
      <c r="U44" s="15"/>
      <c r="V44" s="15"/>
      <c r="W44" s="15"/>
      <c r="X44" s="15"/>
      <c r="Y44" s="15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3"/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56"/>
      <c r="M45" s="13"/>
      <c r="N45" s="13"/>
      <c r="O45" s="13"/>
      <c r="P45" s="13"/>
      <c r="Q45" s="13"/>
      <c r="R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40" x14ac:dyDescent="0.2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1"/>
      <c r="M46" s="13"/>
      <c r="N46" s="13"/>
      <c r="O46" s="13"/>
      <c r="P46" s="13"/>
      <c r="Q46" s="13"/>
      <c r="R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40" x14ac:dyDescent="0.2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40"/>
      <c r="M47" s="13"/>
      <c r="N47" s="13"/>
      <c r="O47" s="13"/>
      <c r="P47" s="13"/>
      <c r="Q47" s="13"/>
      <c r="R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40" x14ac:dyDescent="0.25">
      <c r="A48" s="13"/>
      <c r="B48" s="11"/>
      <c r="C48" s="13"/>
      <c r="D48" s="13"/>
      <c r="E48" s="13"/>
      <c r="F48" s="13"/>
      <c r="G48" s="13"/>
      <c r="H48" s="13"/>
      <c r="I48" s="13"/>
      <c r="J48" s="13"/>
      <c r="K48" s="13"/>
      <c r="L48" s="11"/>
      <c r="M48" s="13"/>
      <c r="N48" s="13"/>
      <c r="O48" s="13"/>
      <c r="P48" s="13"/>
      <c r="Q48" s="13"/>
      <c r="R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x14ac:dyDescent="0.25">
      <c r="A49" s="13"/>
      <c r="B49" s="11"/>
      <c r="C49" s="13"/>
      <c r="D49" s="13"/>
      <c r="E49" s="13"/>
      <c r="F49" s="13"/>
      <c r="G49" s="13"/>
      <c r="H49" s="13"/>
      <c r="I49" s="13"/>
      <c r="J49" s="13"/>
      <c r="K49" s="13"/>
      <c r="L49" s="11"/>
      <c r="M49" s="13"/>
      <c r="N49" s="13"/>
      <c r="O49" s="13"/>
      <c r="P49" s="13"/>
      <c r="Q49" s="13"/>
      <c r="R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x14ac:dyDescent="0.25">
      <c r="A50" s="13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1"/>
      <c r="M50" s="13"/>
      <c r="N50" s="13"/>
      <c r="O50" s="13"/>
      <c r="P50" s="13"/>
      <c r="Q50" s="13"/>
      <c r="R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x14ac:dyDescent="0.25">
      <c r="A51" s="13"/>
      <c r="B51" s="11"/>
      <c r="C51" s="13"/>
      <c r="D51" s="13"/>
      <c r="E51" s="13"/>
      <c r="F51" s="13"/>
      <c r="G51" s="13"/>
      <c r="H51" s="13"/>
      <c r="I51" s="13"/>
      <c r="J51" s="13"/>
      <c r="K51" s="13"/>
      <c r="L51" s="11"/>
      <c r="M51" s="13"/>
      <c r="N51" s="13"/>
      <c r="O51" s="13"/>
      <c r="P51" s="13"/>
      <c r="Q51" s="13"/>
      <c r="R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x14ac:dyDescent="0.25">
      <c r="A52" s="13"/>
      <c r="B52" s="11"/>
      <c r="C52" s="13"/>
      <c r="D52" s="13"/>
      <c r="E52" s="13"/>
      <c r="F52" s="13"/>
      <c r="G52" s="13"/>
      <c r="H52" s="13"/>
      <c r="I52" s="13"/>
      <c r="J52" s="13"/>
      <c r="K52" s="13"/>
      <c r="L52" s="54"/>
      <c r="M52" s="13"/>
      <c r="N52" s="13"/>
      <c r="O52" s="13"/>
      <c r="P52" s="13"/>
      <c r="Q52" s="13"/>
      <c r="R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x14ac:dyDescent="0.25">
      <c r="A53" s="13"/>
      <c r="B53" s="11"/>
      <c r="C53" s="13"/>
      <c r="D53" s="13"/>
      <c r="E53" s="13"/>
      <c r="F53" s="13"/>
      <c r="G53" s="13"/>
      <c r="H53" s="13"/>
      <c r="I53" s="13"/>
      <c r="J53" s="13"/>
      <c r="K53" s="13"/>
      <c r="L53" s="54"/>
      <c r="M53" s="13"/>
      <c r="N53" s="13"/>
      <c r="O53" s="13"/>
      <c r="P53" s="13"/>
      <c r="Q53" s="13"/>
      <c r="R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x14ac:dyDescent="0.25">
      <c r="A54" s="13"/>
      <c r="B54" s="11"/>
      <c r="C54" s="13"/>
      <c r="D54" s="13"/>
      <c r="E54" s="13"/>
      <c r="F54" s="13"/>
      <c r="G54" s="13"/>
      <c r="H54" s="13"/>
      <c r="I54" s="13"/>
      <c r="J54" s="13"/>
      <c r="K54" s="13"/>
      <c r="L54" s="54"/>
      <c r="M54" s="13"/>
      <c r="N54" s="13"/>
      <c r="O54" s="13"/>
      <c r="P54" s="13"/>
      <c r="Q54" s="13"/>
      <c r="R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x14ac:dyDescent="0.25">
      <c r="A55" s="13"/>
      <c r="B55" s="11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13"/>
      <c r="N55" s="13"/>
      <c r="O55" s="13"/>
      <c r="P55" s="13"/>
      <c r="Q55" s="13"/>
      <c r="R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3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3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3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spans="1:3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spans="1:3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spans="1:3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spans="1:3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</row>
    <row r="124" spans="1:3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</row>
    <row r="125" spans="1:3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spans="1:3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spans="1:3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spans="1:3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spans="1:3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spans="1:3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210" spans="1:36" x14ac:dyDescent="0.25">
      <c r="A210" s="307"/>
      <c r="B210" s="308"/>
      <c r="C210" s="309"/>
      <c r="D210" s="310" t="s">
        <v>282</v>
      </c>
      <c r="E210" s="311"/>
      <c r="F210" s="311"/>
      <c r="G210" s="310" t="s">
        <v>282</v>
      </c>
      <c r="H210" s="311"/>
      <c r="I210" s="311"/>
      <c r="J210" s="311"/>
      <c r="K210" s="311"/>
      <c r="L210" s="311"/>
      <c r="M210" s="311"/>
      <c r="N210" s="311"/>
      <c r="O210" s="310" t="s">
        <v>282</v>
      </c>
      <c r="P210" s="311"/>
      <c r="Q210" s="311"/>
      <c r="R210" s="311"/>
      <c r="S210" s="312"/>
      <c r="T210" s="311"/>
      <c r="U210" s="309"/>
      <c r="V210" s="309"/>
      <c r="W210" s="310" t="s">
        <v>282</v>
      </c>
      <c r="X210" s="308"/>
      <c r="Y210" s="308"/>
      <c r="Z210" s="308"/>
      <c r="AA210" s="308"/>
      <c r="AB210" s="308"/>
      <c r="AC210" s="309"/>
      <c r="AD210" s="310" t="s">
        <v>282</v>
      </c>
      <c r="AE210" s="309"/>
      <c r="AF210" s="309"/>
      <c r="AG210" s="309"/>
      <c r="AH210" s="309"/>
      <c r="AI210" s="309"/>
      <c r="AJ210" s="307"/>
    </row>
  </sheetData>
  <mergeCells count="16">
    <mergeCell ref="C6:C7"/>
    <mergeCell ref="M33:M34"/>
    <mergeCell ref="S33:S34"/>
    <mergeCell ref="Y33:Y34"/>
    <mergeCell ref="H34:K34"/>
    <mergeCell ref="O34:P34"/>
    <mergeCell ref="U34:V34"/>
    <mergeCell ref="C8:C11"/>
    <mergeCell ref="C12:C13"/>
    <mergeCell ref="C15:C27"/>
    <mergeCell ref="V2:W2"/>
    <mergeCell ref="B4:L4"/>
    <mergeCell ref="N4:R4"/>
    <mergeCell ref="T4:X4"/>
    <mergeCell ref="P5:Q5"/>
    <mergeCell ref="V5:W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0EEC-1EE8-42F3-BC65-060DD754DEAA}">
  <dimension ref="A1:AN200"/>
  <sheetViews>
    <sheetView showGridLines="0" workbookViewId="0">
      <selection activeCell="C2" sqref="C2"/>
    </sheetView>
  </sheetViews>
  <sheetFormatPr defaultRowHeight="15" x14ac:dyDescent="0.25"/>
  <cols>
    <col min="1" max="1" width="1.42578125" customWidth="1"/>
    <col min="2" max="2" width="2.42578125" customWidth="1"/>
    <col min="3" max="3" width="15.140625" customWidth="1"/>
    <col min="4" max="4" width="25.140625" customWidth="1"/>
    <col min="5" max="11" width="9.140625" customWidth="1"/>
    <col min="12" max="12" width="2.42578125" customWidth="1"/>
    <col min="13" max="13" width="5.7109375" customWidth="1"/>
    <col min="14" max="14" width="2.42578125" customWidth="1"/>
    <col min="15" max="15" width="17" customWidth="1"/>
    <col min="16" max="16" width="11.42578125" customWidth="1"/>
    <col min="17" max="17" width="17.85546875" customWidth="1"/>
    <col min="18" max="18" width="2.140625" customWidth="1"/>
    <col min="19" max="19" width="5.7109375" style="13" customWidth="1"/>
    <col min="20" max="20" width="1.85546875" customWidth="1"/>
    <col min="21" max="21" width="25.140625" customWidth="1"/>
    <col min="22" max="22" width="9.42578125" customWidth="1"/>
    <col min="23" max="23" width="18.7109375" customWidth="1"/>
    <col min="24" max="24" width="2" customWidth="1"/>
    <col min="25" max="25" width="5.42578125" customWidth="1"/>
    <col min="26" max="26" width="21.5703125" customWidth="1"/>
    <col min="27" max="27" width="9.7109375" customWidth="1"/>
  </cols>
  <sheetData>
    <row r="1" spans="1:40" ht="8.2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52.5" customHeight="1" thickBot="1" x14ac:dyDescent="0.6">
      <c r="A2" s="51"/>
      <c r="B2" s="280" t="s">
        <v>278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0"/>
      <c r="Q2" s="101"/>
      <c r="R2" s="89"/>
      <c r="S2" s="89"/>
      <c r="T2" s="89"/>
      <c r="U2" s="102" t="s">
        <v>56</v>
      </c>
      <c r="V2" s="356">
        <v>0</v>
      </c>
      <c r="W2" s="356"/>
      <c r="X2" s="103"/>
      <c r="Y2" s="102" t="s">
        <v>60</v>
      </c>
      <c r="Z2" s="113" t="e">
        <f>V2-Z34</f>
        <v>#DIV/0!</v>
      </c>
      <c r="AA2" s="104" t="s">
        <v>59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ht="10.5" customHeight="1" x14ac:dyDescent="0.25">
      <c r="A3" s="51"/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13"/>
      <c r="T3" s="13"/>
      <c r="U3" s="13"/>
      <c r="V3" s="1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0" ht="34.5" customHeight="1" x14ac:dyDescent="0.25">
      <c r="A4" s="13"/>
      <c r="B4" s="347" t="s">
        <v>101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90"/>
      <c r="N4" s="347" t="s">
        <v>37</v>
      </c>
      <c r="O4" s="347"/>
      <c r="P4" s="347"/>
      <c r="Q4" s="347"/>
      <c r="R4" s="347"/>
      <c r="S4" s="90"/>
      <c r="T4" s="347" t="s">
        <v>57</v>
      </c>
      <c r="U4" s="347"/>
      <c r="V4" s="347"/>
      <c r="W4" s="347"/>
      <c r="X4" s="347"/>
      <c r="Y4" s="95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5" customHeight="1" x14ac:dyDescent="0.25">
      <c r="A5" s="13"/>
      <c r="B5" s="8"/>
      <c r="C5" s="79" t="s">
        <v>24</v>
      </c>
      <c r="D5" s="293" t="s">
        <v>168</v>
      </c>
      <c r="E5" s="297" t="s">
        <v>161</v>
      </c>
      <c r="F5" s="297" t="s">
        <v>162</v>
      </c>
      <c r="G5" s="297" t="s">
        <v>163</v>
      </c>
      <c r="H5" s="297" t="s">
        <v>164</v>
      </c>
      <c r="I5" s="297" t="s">
        <v>165</v>
      </c>
      <c r="J5" s="297" t="s">
        <v>166</v>
      </c>
      <c r="K5" s="297" t="s">
        <v>167</v>
      </c>
      <c r="L5" s="72"/>
      <c r="M5" s="70"/>
      <c r="N5" s="73"/>
      <c r="O5" s="279" t="s">
        <v>97</v>
      </c>
      <c r="P5" s="349" t="s">
        <v>33</v>
      </c>
      <c r="Q5" s="349"/>
      <c r="R5" s="73"/>
      <c r="S5" s="70"/>
      <c r="T5" s="7"/>
      <c r="U5" s="279" t="s">
        <v>97</v>
      </c>
      <c r="V5" s="349" t="s">
        <v>33</v>
      </c>
      <c r="W5" s="349"/>
      <c r="X5" s="7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0" ht="15" customHeight="1" x14ac:dyDescent="0.25">
      <c r="A6" s="13"/>
      <c r="B6" s="8"/>
      <c r="C6" s="350" t="s">
        <v>25</v>
      </c>
      <c r="D6" s="83"/>
      <c r="E6" s="233">
        <v>0</v>
      </c>
      <c r="F6" s="233">
        <v>0</v>
      </c>
      <c r="G6" s="233">
        <v>0</v>
      </c>
      <c r="H6" s="233">
        <v>0</v>
      </c>
      <c r="I6" s="233">
        <v>0</v>
      </c>
      <c r="J6" s="233">
        <v>0</v>
      </c>
      <c r="K6" s="233">
        <v>0</v>
      </c>
      <c r="L6" s="72"/>
      <c r="M6" s="70"/>
      <c r="N6" s="73"/>
      <c r="O6" s="80" t="s">
        <v>30</v>
      </c>
      <c r="P6" s="81"/>
      <c r="Q6" s="229">
        <v>0</v>
      </c>
      <c r="R6" s="73"/>
      <c r="S6" s="70"/>
      <c r="T6" s="7"/>
      <c r="U6" s="118" t="s">
        <v>35</v>
      </c>
      <c r="V6" s="114">
        <v>0</v>
      </c>
      <c r="W6" s="115">
        <f>V2*V6</f>
        <v>0</v>
      </c>
      <c r="X6" s="7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15" customHeight="1" x14ac:dyDescent="0.25">
      <c r="A7" s="13"/>
      <c r="B7" s="8"/>
      <c r="C7" s="351"/>
      <c r="D7" s="216" t="s">
        <v>172</v>
      </c>
      <c r="E7" s="232">
        <v>0</v>
      </c>
      <c r="F7" s="232">
        <v>0</v>
      </c>
      <c r="G7" s="232">
        <v>0</v>
      </c>
      <c r="H7" s="232">
        <v>0</v>
      </c>
      <c r="I7" s="232">
        <v>0</v>
      </c>
      <c r="J7" s="232">
        <v>0</v>
      </c>
      <c r="K7" s="232">
        <v>0</v>
      </c>
      <c r="L7" s="72"/>
      <c r="M7" s="70"/>
      <c r="N7" s="73"/>
      <c r="O7" s="80" t="s">
        <v>31</v>
      </c>
      <c r="P7" s="82"/>
      <c r="Q7" s="229">
        <v>0</v>
      </c>
      <c r="R7" s="73"/>
      <c r="S7" s="70"/>
      <c r="T7" s="7"/>
      <c r="U7" s="118" t="s">
        <v>36</v>
      </c>
      <c r="V7" s="116">
        <v>0</v>
      </c>
      <c r="W7" s="117">
        <f>V2*V7</f>
        <v>0</v>
      </c>
      <c r="X7" s="7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ht="15" customHeight="1" x14ac:dyDescent="0.25">
      <c r="A8" s="13"/>
      <c r="B8" s="8"/>
      <c r="C8" s="352" t="s">
        <v>176</v>
      </c>
      <c r="D8" s="83" t="s">
        <v>129</v>
      </c>
      <c r="E8" s="233">
        <v>0</v>
      </c>
      <c r="F8" s="233">
        <v>0</v>
      </c>
      <c r="G8" s="233">
        <v>0</v>
      </c>
      <c r="H8" s="233">
        <v>0</v>
      </c>
      <c r="I8" s="233">
        <v>0</v>
      </c>
      <c r="J8" s="233">
        <v>0</v>
      </c>
      <c r="K8" s="233">
        <v>0</v>
      </c>
      <c r="L8" s="72"/>
      <c r="M8" s="74"/>
      <c r="N8" s="75"/>
      <c r="O8" s="80" t="s">
        <v>50</v>
      </c>
      <c r="P8" s="82"/>
      <c r="Q8" s="229">
        <v>0</v>
      </c>
      <c r="R8" s="73"/>
      <c r="S8" s="70"/>
      <c r="T8" s="7"/>
      <c r="U8" s="118" t="s">
        <v>98</v>
      </c>
      <c r="V8" s="116">
        <v>0</v>
      </c>
      <c r="W8" s="117">
        <f>V2*V8</f>
        <v>0</v>
      </c>
      <c r="X8" s="7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0" ht="15" customHeight="1" x14ac:dyDescent="0.25">
      <c r="A9" s="13"/>
      <c r="B9" s="8"/>
      <c r="C9" s="353"/>
      <c r="D9" s="216" t="s">
        <v>173</v>
      </c>
      <c r="E9" s="216">
        <v>0</v>
      </c>
      <c r="F9" s="216">
        <v>0</v>
      </c>
      <c r="G9" s="216">
        <v>0</v>
      </c>
      <c r="H9" s="216">
        <v>0</v>
      </c>
      <c r="I9" s="216">
        <v>0</v>
      </c>
      <c r="J9" s="216">
        <v>0</v>
      </c>
      <c r="K9" s="216">
        <v>0</v>
      </c>
      <c r="L9" s="72"/>
      <c r="M9" s="74"/>
      <c r="N9" s="75"/>
      <c r="O9" s="80" t="s">
        <v>32</v>
      </c>
      <c r="P9" s="82"/>
      <c r="Q9" s="229">
        <v>0</v>
      </c>
      <c r="R9" s="73"/>
      <c r="S9" s="70"/>
      <c r="T9" s="7"/>
      <c r="U9" s="118" t="s">
        <v>64</v>
      </c>
      <c r="V9" s="116">
        <v>0</v>
      </c>
      <c r="W9" s="117">
        <f>V2*V9</f>
        <v>0</v>
      </c>
      <c r="X9" s="7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0" ht="15" customHeight="1" x14ac:dyDescent="0.25">
      <c r="A10" s="13"/>
      <c r="B10" s="8"/>
      <c r="C10" s="353"/>
      <c r="D10" s="83" t="s">
        <v>174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72"/>
      <c r="M10" s="74"/>
      <c r="N10" s="75"/>
      <c r="O10" s="80" t="s">
        <v>55</v>
      </c>
      <c r="P10" s="82"/>
      <c r="Q10" s="229">
        <v>0</v>
      </c>
      <c r="R10" s="73"/>
      <c r="S10" s="70"/>
      <c r="T10" s="7"/>
      <c r="U10" s="118" t="s">
        <v>65</v>
      </c>
      <c r="V10" s="116">
        <v>0</v>
      </c>
      <c r="W10" s="117">
        <f>V2*V10</f>
        <v>0</v>
      </c>
      <c r="X10" s="7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ht="15" customHeight="1" x14ac:dyDescent="0.25">
      <c r="A11" s="13"/>
      <c r="B11" s="8"/>
      <c r="C11" s="353"/>
      <c r="D11" s="216" t="s">
        <v>133</v>
      </c>
      <c r="E11" s="216">
        <v>0</v>
      </c>
      <c r="F11" s="216">
        <v>0</v>
      </c>
      <c r="G11" s="216">
        <v>0</v>
      </c>
      <c r="H11" s="216">
        <v>0</v>
      </c>
      <c r="I11" s="216">
        <v>0</v>
      </c>
      <c r="J11" s="216">
        <v>0</v>
      </c>
      <c r="K11" s="216">
        <v>0</v>
      </c>
      <c r="L11" s="72"/>
      <c r="M11" s="74"/>
      <c r="N11" s="75"/>
      <c r="O11" s="80" t="s">
        <v>67</v>
      </c>
      <c r="P11" s="82"/>
      <c r="Q11" s="229">
        <v>0</v>
      </c>
      <c r="R11" s="73"/>
      <c r="S11" s="70"/>
      <c r="T11" s="7"/>
      <c r="U11" s="118" t="s">
        <v>99</v>
      </c>
      <c r="V11" s="116">
        <v>0</v>
      </c>
      <c r="W11" s="117">
        <f>V2*V11</f>
        <v>0</v>
      </c>
      <c r="X11" s="7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customHeight="1" x14ac:dyDescent="0.25">
      <c r="A12" s="13"/>
      <c r="B12" s="8"/>
      <c r="C12" s="353"/>
      <c r="D12" s="83" t="s">
        <v>175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72"/>
      <c r="M12" s="74"/>
      <c r="N12" s="75"/>
      <c r="O12" s="80" t="s">
        <v>106</v>
      </c>
      <c r="P12" s="82"/>
      <c r="Q12" s="229">
        <v>0</v>
      </c>
      <c r="R12" s="73"/>
      <c r="S12" s="70"/>
      <c r="T12" s="7"/>
      <c r="U12" s="118" t="s">
        <v>100</v>
      </c>
      <c r="V12" s="116">
        <v>0</v>
      </c>
      <c r="W12" s="117">
        <f>V2*V12</f>
        <v>0</v>
      </c>
      <c r="X12" s="7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5" customHeight="1" x14ac:dyDescent="0.25">
      <c r="A13" s="13"/>
      <c r="B13" s="8"/>
      <c r="C13" s="353"/>
      <c r="D13" s="216"/>
      <c r="E13" s="216">
        <v>0</v>
      </c>
      <c r="F13" s="216">
        <v>0</v>
      </c>
      <c r="G13" s="216">
        <v>0</v>
      </c>
      <c r="H13" s="216">
        <v>0</v>
      </c>
      <c r="I13" s="216">
        <v>0</v>
      </c>
      <c r="J13" s="216">
        <v>0</v>
      </c>
      <c r="K13" s="216">
        <v>0</v>
      </c>
      <c r="L13" s="72"/>
      <c r="M13" s="74"/>
      <c r="N13" s="75"/>
      <c r="O13" s="80"/>
      <c r="P13" s="82"/>
      <c r="Q13" s="229">
        <v>0</v>
      </c>
      <c r="R13" s="73"/>
      <c r="S13" s="70"/>
      <c r="T13" s="7"/>
      <c r="U13" s="118"/>
      <c r="V13" s="116">
        <v>0</v>
      </c>
      <c r="W13" s="117">
        <f>V2*V13</f>
        <v>0</v>
      </c>
      <c r="X13" s="7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ht="15" customHeight="1" x14ac:dyDescent="0.25">
      <c r="A14" s="13"/>
      <c r="B14" s="8"/>
      <c r="C14" s="353"/>
      <c r="D14" s="83"/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72"/>
      <c r="M14" s="74"/>
      <c r="N14" s="75"/>
      <c r="O14" s="80"/>
      <c r="P14" s="82"/>
      <c r="Q14" s="229">
        <v>0</v>
      </c>
      <c r="R14" s="73"/>
      <c r="S14" s="70"/>
      <c r="T14" s="7"/>
      <c r="U14" s="118"/>
      <c r="V14" s="116">
        <v>0</v>
      </c>
      <c r="W14" s="117">
        <f>V2*V14</f>
        <v>0</v>
      </c>
      <c r="X14" s="7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ht="15" customHeight="1" x14ac:dyDescent="0.25">
      <c r="A15" s="13"/>
      <c r="B15" s="8"/>
      <c r="C15" s="353"/>
      <c r="D15" s="216"/>
      <c r="E15" s="216">
        <v>0</v>
      </c>
      <c r="F15" s="216">
        <v>0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72"/>
      <c r="M15" s="74"/>
      <c r="N15" s="75"/>
      <c r="O15" s="80"/>
      <c r="P15" s="82"/>
      <c r="Q15" s="229">
        <v>0</v>
      </c>
      <c r="R15" s="73"/>
      <c r="S15" s="70"/>
      <c r="T15" s="7"/>
      <c r="U15" s="118"/>
      <c r="V15" s="116">
        <v>0</v>
      </c>
      <c r="W15" s="117">
        <f>V2*V15</f>
        <v>0</v>
      </c>
      <c r="X15" s="7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15" customHeight="1" x14ac:dyDescent="0.25">
      <c r="A16" s="13"/>
      <c r="B16" s="8"/>
      <c r="C16" s="353"/>
      <c r="D16" s="83"/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72"/>
      <c r="M16" s="74"/>
      <c r="N16" s="75"/>
      <c r="O16" s="80"/>
      <c r="P16" s="82"/>
      <c r="Q16" s="229">
        <v>0</v>
      </c>
      <c r="R16" s="73"/>
      <c r="S16" s="70"/>
      <c r="T16" s="7"/>
      <c r="U16" s="118"/>
      <c r="V16" s="116">
        <v>0</v>
      </c>
      <c r="W16" s="117">
        <f>V2*V16</f>
        <v>0</v>
      </c>
      <c r="X16" s="7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ht="15" customHeight="1" x14ac:dyDescent="0.25">
      <c r="A17" s="13"/>
      <c r="B17" s="8"/>
      <c r="C17" s="353"/>
      <c r="D17" s="216"/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72"/>
      <c r="M17" s="70"/>
      <c r="N17" s="73"/>
      <c r="O17" s="80"/>
      <c r="P17" s="82"/>
      <c r="Q17" s="229">
        <v>0</v>
      </c>
      <c r="R17" s="73"/>
      <c r="S17" s="70"/>
      <c r="T17" s="7"/>
      <c r="U17" s="118"/>
      <c r="V17" s="116">
        <v>0</v>
      </c>
      <c r="W17" s="117">
        <f>V2*V17</f>
        <v>0</v>
      </c>
      <c r="X17" s="7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15" customHeight="1" x14ac:dyDescent="0.25">
      <c r="A18" s="13"/>
      <c r="B18" s="8"/>
      <c r="C18" s="353"/>
      <c r="D18" s="83"/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72"/>
      <c r="M18" s="70"/>
      <c r="N18" s="73"/>
      <c r="O18" s="80"/>
      <c r="P18" s="82"/>
      <c r="Q18" s="229">
        <v>0</v>
      </c>
      <c r="R18" s="73"/>
      <c r="S18" s="70"/>
      <c r="T18" s="7"/>
      <c r="U18" s="118"/>
      <c r="V18" s="116">
        <v>0</v>
      </c>
      <c r="W18" s="117">
        <f>V2*V18</f>
        <v>0</v>
      </c>
      <c r="X18" s="7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ht="15" customHeight="1" x14ac:dyDescent="0.25">
      <c r="A19" s="13"/>
      <c r="B19" s="8"/>
      <c r="C19" s="353"/>
      <c r="D19" s="216"/>
      <c r="E19" s="216">
        <v>0</v>
      </c>
      <c r="F19" s="216">
        <v>0</v>
      </c>
      <c r="G19" s="216">
        <v>0</v>
      </c>
      <c r="H19" s="216">
        <v>0</v>
      </c>
      <c r="I19" s="216">
        <v>0</v>
      </c>
      <c r="J19" s="216">
        <v>0</v>
      </c>
      <c r="K19" s="216">
        <v>0</v>
      </c>
      <c r="L19" s="72"/>
      <c r="M19" s="70"/>
      <c r="N19" s="73"/>
      <c r="O19" s="80"/>
      <c r="P19" s="82"/>
      <c r="Q19" s="229">
        <v>0</v>
      </c>
      <c r="R19" s="73"/>
      <c r="S19" s="70"/>
      <c r="T19" s="7"/>
      <c r="U19" s="118"/>
      <c r="V19" s="116">
        <v>0</v>
      </c>
      <c r="W19" s="117">
        <f>V2*V19</f>
        <v>0</v>
      </c>
      <c r="X19" s="7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15" customHeight="1" x14ac:dyDescent="0.25">
      <c r="A20" s="13"/>
      <c r="B20" s="8"/>
      <c r="C20" s="353"/>
      <c r="D20" s="83"/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72"/>
      <c r="M20" s="70"/>
      <c r="N20" s="73"/>
      <c r="O20" s="80"/>
      <c r="P20" s="82"/>
      <c r="Q20" s="229">
        <v>0</v>
      </c>
      <c r="R20" s="73"/>
      <c r="S20" s="70"/>
      <c r="T20" s="7"/>
      <c r="U20" s="118"/>
      <c r="V20" s="116">
        <v>0</v>
      </c>
      <c r="W20" s="117">
        <f>V2*V20</f>
        <v>0</v>
      </c>
      <c r="X20" s="7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5" customHeight="1" x14ac:dyDescent="0.25">
      <c r="A21" s="13"/>
      <c r="B21" s="8"/>
      <c r="C21" s="353"/>
      <c r="D21" s="216"/>
      <c r="E21" s="216">
        <v>0</v>
      </c>
      <c r="F21" s="216">
        <v>0</v>
      </c>
      <c r="G21" s="216">
        <v>0</v>
      </c>
      <c r="H21" s="216">
        <v>0</v>
      </c>
      <c r="I21" s="216">
        <v>0</v>
      </c>
      <c r="J21" s="216">
        <v>0</v>
      </c>
      <c r="K21" s="216">
        <v>0</v>
      </c>
      <c r="L21" s="72"/>
      <c r="M21" s="70"/>
      <c r="N21" s="73"/>
      <c r="O21" s="80"/>
      <c r="P21" s="82"/>
      <c r="Q21" s="229">
        <v>0</v>
      </c>
      <c r="R21" s="73"/>
      <c r="S21" s="70"/>
      <c r="T21" s="7"/>
      <c r="U21" s="118"/>
      <c r="V21" s="116">
        <v>0</v>
      </c>
      <c r="W21" s="117">
        <f>V2*V21</f>
        <v>0</v>
      </c>
      <c r="X21" s="7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15" customHeight="1" x14ac:dyDescent="0.25">
      <c r="A22" s="13"/>
      <c r="B22" s="8"/>
      <c r="C22" s="353"/>
      <c r="D22" s="83"/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72"/>
      <c r="M22" s="70"/>
      <c r="N22" s="73"/>
      <c r="O22" s="80"/>
      <c r="P22" s="82"/>
      <c r="Q22" s="229">
        <v>0</v>
      </c>
      <c r="R22" s="73"/>
      <c r="S22" s="70"/>
      <c r="T22" s="7"/>
      <c r="U22" s="118"/>
      <c r="V22" s="116">
        <v>0</v>
      </c>
      <c r="W22" s="117">
        <f>V2*V22</f>
        <v>0</v>
      </c>
      <c r="X22" s="7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ht="15" customHeight="1" x14ac:dyDescent="0.25">
      <c r="A23" s="13"/>
      <c r="B23" s="8"/>
      <c r="C23" s="353"/>
      <c r="D23" s="216"/>
      <c r="E23" s="216">
        <v>0</v>
      </c>
      <c r="F23" s="216">
        <v>0</v>
      </c>
      <c r="G23" s="216">
        <v>0</v>
      </c>
      <c r="H23" s="216">
        <v>0</v>
      </c>
      <c r="I23" s="216">
        <v>0</v>
      </c>
      <c r="J23" s="216">
        <v>0</v>
      </c>
      <c r="K23" s="216">
        <v>0</v>
      </c>
      <c r="L23" s="72"/>
      <c r="M23" s="70"/>
      <c r="N23" s="73"/>
      <c r="O23" s="80"/>
      <c r="P23" s="82"/>
      <c r="Q23" s="229">
        <v>0</v>
      </c>
      <c r="R23" s="73"/>
      <c r="S23" s="70"/>
      <c r="T23" s="7"/>
      <c r="U23" s="118"/>
      <c r="V23" s="116">
        <v>0</v>
      </c>
      <c r="W23" s="117">
        <f>V2*V23</f>
        <v>0</v>
      </c>
      <c r="X23" s="7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15" customHeight="1" x14ac:dyDescent="0.25">
      <c r="A24" s="13"/>
      <c r="B24" s="8"/>
      <c r="C24" s="353"/>
      <c r="D24" s="83"/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72"/>
      <c r="M24" s="70"/>
      <c r="N24" s="73"/>
      <c r="O24" s="80"/>
      <c r="P24" s="82"/>
      <c r="Q24" s="229">
        <v>0</v>
      </c>
      <c r="R24" s="73"/>
      <c r="S24" s="70"/>
      <c r="T24" s="7"/>
      <c r="U24" s="118"/>
      <c r="V24" s="116">
        <v>0</v>
      </c>
      <c r="W24" s="117">
        <f>V2*V24</f>
        <v>0</v>
      </c>
      <c r="X24" s="7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ht="15" customHeight="1" x14ac:dyDescent="0.25">
      <c r="A25" s="13"/>
      <c r="B25" s="8"/>
      <c r="C25" s="353"/>
      <c r="D25" s="216"/>
      <c r="E25" s="216">
        <v>0</v>
      </c>
      <c r="F25" s="216">
        <v>0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72"/>
      <c r="M25" s="70"/>
      <c r="N25" s="73"/>
      <c r="O25" s="80"/>
      <c r="P25" s="82"/>
      <c r="Q25" s="229">
        <v>0</v>
      </c>
      <c r="R25" s="73"/>
      <c r="S25" s="70"/>
      <c r="T25" s="7"/>
      <c r="U25" s="118"/>
      <c r="V25" s="116">
        <v>0</v>
      </c>
      <c r="W25" s="117">
        <f>V2*V25</f>
        <v>0</v>
      </c>
      <c r="X25" s="7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15" customHeight="1" x14ac:dyDescent="0.25">
      <c r="A26" s="13"/>
      <c r="B26" s="8"/>
      <c r="C26" s="353"/>
      <c r="D26" s="83"/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72"/>
      <c r="M26" s="70"/>
      <c r="N26" s="73"/>
      <c r="O26" s="80"/>
      <c r="P26" s="82"/>
      <c r="Q26" s="229">
        <v>0</v>
      </c>
      <c r="R26" s="73"/>
      <c r="S26" s="70"/>
      <c r="T26" s="7"/>
      <c r="U26" s="118"/>
      <c r="V26" s="116">
        <v>0</v>
      </c>
      <c r="W26" s="117">
        <f>V2*V26</f>
        <v>0</v>
      </c>
      <c r="X26" s="7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ht="15" customHeight="1" x14ac:dyDescent="0.25">
      <c r="A27" s="13"/>
      <c r="B27" s="8"/>
      <c r="C27" s="354"/>
      <c r="D27" s="216"/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72"/>
      <c r="M27" s="70"/>
      <c r="N27" s="73"/>
      <c r="O27" s="80"/>
      <c r="P27" s="82"/>
      <c r="Q27" s="229">
        <v>0</v>
      </c>
      <c r="R27" s="73"/>
      <c r="S27" s="70"/>
      <c r="T27" s="7"/>
      <c r="U27" s="118" t="s">
        <v>66</v>
      </c>
      <c r="V27" s="116">
        <v>0</v>
      </c>
      <c r="W27" s="117">
        <f>V2*V27</f>
        <v>0</v>
      </c>
      <c r="X27" s="7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15" customHeight="1" x14ac:dyDescent="0.25">
      <c r="A28" s="13"/>
      <c r="B28" s="8"/>
      <c r="C28" s="7"/>
      <c r="D28" s="7"/>
      <c r="E28" s="7"/>
      <c r="F28" s="7"/>
      <c r="G28" s="7"/>
      <c r="H28" s="7"/>
      <c r="I28" s="7"/>
      <c r="J28" s="7"/>
      <c r="K28" s="7"/>
      <c r="L28" s="72"/>
      <c r="M28" s="70"/>
      <c r="N28" s="73"/>
      <c r="O28" s="83"/>
      <c r="P28" s="83"/>
      <c r="Q28" s="83"/>
      <c r="R28" s="73"/>
      <c r="S28" s="70"/>
      <c r="T28" s="7"/>
      <c r="U28" s="7"/>
      <c r="V28" s="7"/>
      <c r="W28" s="7"/>
      <c r="X28" s="7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ht="15" customHeight="1" x14ac:dyDescent="0.25">
      <c r="A29" s="13"/>
      <c r="B29" s="8"/>
      <c r="C29" s="174" t="s">
        <v>169</v>
      </c>
      <c r="D29" s="174"/>
      <c r="E29" s="84">
        <f t="shared" ref="E29:K29" si="0">SUM(E6:E27)</f>
        <v>0</v>
      </c>
      <c r="F29" s="84">
        <f t="shared" si="0"/>
        <v>0</v>
      </c>
      <c r="G29" s="84">
        <f t="shared" si="0"/>
        <v>0</v>
      </c>
      <c r="H29" s="84">
        <f t="shared" si="0"/>
        <v>0</v>
      </c>
      <c r="I29" s="84">
        <f t="shared" si="0"/>
        <v>0</v>
      </c>
      <c r="J29" s="84">
        <f t="shared" si="0"/>
        <v>0</v>
      </c>
      <c r="K29" s="84">
        <f t="shared" si="0"/>
        <v>0</v>
      </c>
      <c r="L29" s="72"/>
      <c r="M29" s="70"/>
      <c r="N29" s="73"/>
      <c r="O29" s="83"/>
      <c r="P29" s="83"/>
      <c r="Q29" s="83"/>
      <c r="R29" s="73"/>
      <c r="S29" s="70"/>
      <c r="T29" s="7"/>
      <c r="U29" s="7"/>
      <c r="V29" s="7"/>
      <c r="W29" s="7"/>
      <c r="X29" s="7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15" customHeight="1" x14ac:dyDescent="0.35">
      <c r="A30" s="13"/>
      <c r="B30" s="6"/>
      <c r="C30" s="174" t="s">
        <v>170</v>
      </c>
      <c r="D30" s="175"/>
      <c r="E30" s="298">
        <f>('CUSTOS FIXOS'!G32*'ORÇAMENTO DE CONSULTORIA'!E29)</f>
        <v>0</v>
      </c>
      <c r="F30" s="298">
        <f>('CUSTOS FIXOS'!G33*'ORÇAMENTO DE CONSULTORIA'!F29)</f>
        <v>0</v>
      </c>
      <c r="G30" s="298">
        <f>('CUSTOS FIXOS'!G34*'ORÇAMENTO DE CONSULTORIA'!G29)</f>
        <v>0</v>
      </c>
      <c r="H30" s="298">
        <f>('CUSTOS FIXOS'!G35*'ORÇAMENTO DE CONSULTORIA'!H29)</f>
        <v>0</v>
      </c>
      <c r="I30" s="298">
        <f>('CUSTOS FIXOS'!G36*'ORÇAMENTO DE CONSULTORIA'!I29)</f>
        <v>0</v>
      </c>
      <c r="J30" s="298">
        <f>('CUSTOS FIXOS'!G37*'ORÇAMENTO DE CONSULTORIA'!J29)</f>
        <v>0</v>
      </c>
      <c r="K30" s="298">
        <f>('CUSTOS FIXOS'!G38*'ORÇAMENTO DE CONSULTORIA'!K29)</f>
        <v>0</v>
      </c>
      <c r="L30" s="77"/>
      <c r="M30" s="70"/>
      <c r="N30" s="73"/>
      <c r="O30" s="83"/>
      <c r="P30" s="83"/>
      <c r="Q30" s="83"/>
      <c r="R30" s="73"/>
      <c r="S30" s="70"/>
      <c r="T30" s="7"/>
      <c r="U30" s="7"/>
      <c r="V30" s="7"/>
      <c r="W30" s="98"/>
      <c r="X30" s="7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ht="15" customHeight="1" x14ac:dyDescent="0.35">
      <c r="A31" s="13"/>
      <c r="B31" s="6"/>
      <c r="C31" s="148" t="s">
        <v>171</v>
      </c>
      <c r="D31" s="148"/>
      <c r="E31" s="298" t="e">
        <f>(('CUSTOS FIXOS'!F32/('CUSTOS FIXOS'!F32+'CUSTOS FIXOS'!F33+'CUSTOS FIXOS'!F34+'CUSTOS FIXOS'!F35+'CUSTOS FIXOS'!F36+'CUSTOS FIXOS'!F37+'CUSTOS FIXOS'!F38))*('CUSTOS FIXOS'!R33+'CUSTOS FIXOS'!R34+'CUSTOS FIXOS'!R35))*E29</f>
        <v>#DIV/0!</v>
      </c>
      <c r="F31" s="298" t="e">
        <f>(('CUSTOS FIXOS'!F33/('CUSTOS FIXOS'!F32+'CUSTOS FIXOS'!F33+'CUSTOS FIXOS'!F34+'CUSTOS FIXOS'!F35+'CUSTOS FIXOS'!F36+'CUSTOS FIXOS'!F37+'CUSTOS FIXOS'!F38))*('CUSTOS FIXOS'!R33+'CUSTOS FIXOS'!R34+'CUSTOS FIXOS'!R35))*F29</f>
        <v>#DIV/0!</v>
      </c>
      <c r="G31" s="298" t="e">
        <f>(('CUSTOS FIXOS'!F34/('CUSTOS FIXOS'!F32+'CUSTOS FIXOS'!F33+'CUSTOS FIXOS'!F34+'CUSTOS FIXOS'!F35+'CUSTOS FIXOS'!F36+'CUSTOS FIXOS'!F37+'CUSTOS FIXOS'!F38))*('CUSTOS FIXOS'!R33+'CUSTOS FIXOS'!R34+'CUSTOS FIXOS'!R35))*G29</f>
        <v>#DIV/0!</v>
      </c>
      <c r="H31" s="298" t="e">
        <f>(('CUSTOS FIXOS'!F35/('CUSTOS FIXOS'!F32+'CUSTOS FIXOS'!F33+'CUSTOS FIXOS'!F34+'CUSTOS FIXOS'!F35+'CUSTOS FIXOS'!F36+'CUSTOS FIXOS'!F37+'CUSTOS FIXOS'!F38))*('CUSTOS FIXOS'!R33+'CUSTOS FIXOS'!R34+'CUSTOS FIXOS'!R35))*H29</f>
        <v>#DIV/0!</v>
      </c>
      <c r="I31" s="298" t="e">
        <f>(('CUSTOS FIXOS'!F36/('CUSTOS FIXOS'!F32+'CUSTOS FIXOS'!F33+'CUSTOS FIXOS'!F34+'CUSTOS FIXOS'!F35+'CUSTOS FIXOS'!F36+'CUSTOS FIXOS'!F37+'CUSTOS FIXOS'!F38))*('CUSTOS FIXOS'!R33+'CUSTOS FIXOS'!R34+'CUSTOS FIXOS'!R35))*I29</f>
        <v>#DIV/0!</v>
      </c>
      <c r="J31" s="298" t="e">
        <f>(('CUSTOS FIXOS'!F37/('CUSTOS FIXOS'!F32+'CUSTOS FIXOS'!F33+'CUSTOS FIXOS'!F34+'CUSTOS FIXOS'!F35+'CUSTOS FIXOS'!F36+'CUSTOS FIXOS'!F37+'CUSTOS FIXOS'!F38))*('CUSTOS FIXOS'!R33+'CUSTOS FIXOS'!R34+'CUSTOS FIXOS'!R35))*J29</f>
        <v>#DIV/0!</v>
      </c>
      <c r="K31" s="298" t="e">
        <f>(('CUSTOS FIXOS'!F38/('CUSTOS FIXOS'!F32+'CUSTOS FIXOS'!F33+'CUSTOS FIXOS'!F34+'CUSTOS FIXOS'!F35+'CUSTOS FIXOS'!F36+'CUSTOS FIXOS'!F37+'CUSTOS FIXOS'!F38))*('CUSTOS FIXOS'!R33+'CUSTOS FIXOS'!R34+'CUSTOS FIXOS'!R35))*K29</f>
        <v>#DIV/0!</v>
      </c>
      <c r="L31" s="77"/>
      <c r="M31" s="70"/>
      <c r="N31" s="73"/>
      <c r="O31" s="83"/>
      <c r="P31" s="83"/>
      <c r="Q31" s="83"/>
      <c r="R31" s="73"/>
      <c r="S31" s="70"/>
      <c r="T31" s="7"/>
      <c r="U31" s="7"/>
      <c r="V31" s="7"/>
      <c r="W31" s="98"/>
      <c r="X31" s="7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15" customHeight="1" x14ac:dyDescent="0.25">
      <c r="A32" s="13"/>
      <c r="B32" s="22"/>
      <c r="C32" s="71"/>
      <c r="D32" s="71"/>
      <c r="E32" s="71"/>
      <c r="F32" s="71"/>
      <c r="G32" s="71"/>
      <c r="H32" s="71"/>
      <c r="I32" s="71"/>
      <c r="J32" s="71"/>
      <c r="K32" s="71"/>
      <c r="L32" s="105"/>
      <c r="N32" s="76"/>
      <c r="O32" s="83"/>
      <c r="P32" s="83"/>
      <c r="Q32" s="83"/>
      <c r="R32" s="76"/>
      <c r="T32" s="71"/>
      <c r="U32" s="71"/>
      <c r="V32" s="71"/>
      <c r="W32" s="71"/>
      <c r="X32" s="71"/>
      <c r="Y32" s="15"/>
      <c r="Z32" s="15"/>
      <c r="AA32" s="15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ht="15" customHeight="1" x14ac:dyDescent="0.25">
      <c r="A33" s="13"/>
      <c r="B33" s="31"/>
      <c r="C33" s="15"/>
      <c r="D33" s="15"/>
      <c r="E33" s="15"/>
      <c r="F33" s="15"/>
      <c r="G33" s="15"/>
      <c r="H33" s="15"/>
      <c r="I33" s="15"/>
      <c r="J33" s="15"/>
      <c r="K33" s="15"/>
      <c r="L33" s="106"/>
      <c r="M33" s="345" t="s">
        <v>53</v>
      </c>
      <c r="N33" s="107"/>
      <c r="O33" s="108"/>
      <c r="P33" s="108"/>
      <c r="Q33" s="108"/>
      <c r="R33" s="107"/>
      <c r="S33" s="345" t="s">
        <v>53</v>
      </c>
      <c r="T33" s="15"/>
      <c r="U33" s="15"/>
      <c r="V33" s="15"/>
      <c r="W33" s="15"/>
      <c r="X33" s="15"/>
      <c r="Y33" s="345" t="s">
        <v>54</v>
      </c>
      <c r="Z33" s="15"/>
      <c r="AA33" s="15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ht="23.25" customHeight="1" thickBot="1" x14ac:dyDescent="0.4">
      <c r="A34" s="13"/>
      <c r="B34" s="109"/>
      <c r="C34" s="230" t="s">
        <v>61</v>
      </c>
      <c r="D34" s="110"/>
      <c r="E34" s="300"/>
      <c r="F34" s="299"/>
      <c r="G34" s="299"/>
      <c r="H34" s="355" t="e">
        <f>SUM(E30:K31)</f>
        <v>#DIV/0!</v>
      </c>
      <c r="I34" s="355"/>
      <c r="J34" s="355"/>
      <c r="K34" s="355"/>
      <c r="L34" s="111"/>
      <c r="M34" s="346"/>
      <c r="N34" s="88"/>
      <c r="O34" s="348" t="s">
        <v>62</v>
      </c>
      <c r="P34" s="348"/>
      <c r="Q34" s="112">
        <f>SUM(Q6:Q27)</f>
        <v>0</v>
      </c>
      <c r="R34" s="88"/>
      <c r="S34" s="346"/>
      <c r="T34" s="89"/>
      <c r="U34" s="348" t="s">
        <v>63</v>
      </c>
      <c r="V34" s="348"/>
      <c r="W34" s="96">
        <f>SUM(W6:W27)</f>
        <v>0</v>
      </c>
      <c r="X34" s="89"/>
      <c r="Y34" s="346"/>
      <c r="Z34" s="94" t="e">
        <f>H34+Q34+W34</f>
        <v>#DIV/0!</v>
      </c>
      <c r="AA34" s="104" t="s">
        <v>58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ht="9" customHeight="1" x14ac:dyDescent="0.35">
      <c r="A35" s="13"/>
      <c r="B35" s="53"/>
      <c r="C35" s="33"/>
      <c r="D35" s="17"/>
      <c r="E35" s="17"/>
      <c r="F35" s="17"/>
      <c r="G35" s="17"/>
      <c r="H35" s="17"/>
      <c r="I35" s="17"/>
      <c r="J35" s="17"/>
      <c r="K35" s="20"/>
      <c r="L35" s="55"/>
      <c r="M35" s="13"/>
      <c r="N35" s="13"/>
      <c r="O35" s="13"/>
      <c r="P35" s="13"/>
      <c r="Q35" s="13"/>
      <c r="R35" s="13"/>
      <c r="T35" s="13"/>
      <c r="U35" s="13"/>
      <c r="V35" s="13"/>
      <c r="W35" s="97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ht="22.5" customHeight="1" x14ac:dyDescent="0.25">
      <c r="A36" s="13"/>
      <c r="B36" s="12"/>
      <c r="C36" s="13"/>
      <c r="D36" s="13"/>
      <c r="E36" s="13"/>
      <c r="F36" s="13"/>
      <c r="G36" s="13"/>
      <c r="H36" s="13"/>
      <c r="I36" s="13"/>
      <c r="J36" s="13"/>
      <c r="L36" s="40"/>
      <c r="M36" s="13"/>
      <c r="N36" s="13"/>
      <c r="O36" s="13"/>
      <c r="P36" s="13"/>
      <c r="Q36" s="13"/>
      <c r="R36" s="13"/>
      <c r="T36" s="13"/>
      <c r="U36" s="92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ht="15" customHeight="1" x14ac:dyDescent="0.7">
      <c r="A37" s="13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40"/>
      <c r="M37" s="13"/>
      <c r="N37" s="13"/>
      <c r="O37" s="13"/>
      <c r="P37" s="13"/>
      <c r="Q37" s="13"/>
      <c r="R37" s="13"/>
      <c r="T37" s="13"/>
      <c r="U37" s="91"/>
      <c r="V37" s="99"/>
      <c r="W37" s="9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3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40"/>
      <c r="M38" s="13"/>
      <c r="N38" s="13"/>
      <c r="O38" s="13"/>
      <c r="P38" s="13"/>
      <c r="Q38" s="13"/>
      <c r="R38" s="13"/>
      <c r="S38" s="15"/>
      <c r="T38" s="15"/>
      <c r="U38" s="15"/>
      <c r="V38" s="13"/>
      <c r="W38" s="13"/>
      <c r="X38" s="15"/>
      <c r="Y38" s="15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3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40"/>
      <c r="M39" s="13"/>
      <c r="N39" s="13"/>
      <c r="O39" s="13"/>
      <c r="P39" s="13"/>
      <c r="Q39" s="13"/>
      <c r="R39" s="13"/>
      <c r="S39" s="15"/>
      <c r="T39" s="15"/>
      <c r="U39" s="15"/>
      <c r="V39" s="15"/>
      <c r="W39" s="15"/>
      <c r="X39" s="15"/>
      <c r="Y39" s="15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3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34"/>
      <c r="M40" s="13"/>
      <c r="N40" s="13"/>
      <c r="O40" s="13"/>
      <c r="P40" s="13"/>
      <c r="Q40" s="13"/>
      <c r="R40" s="13"/>
      <c r="S40" s="15"/>
      <c r="T40" s="15"/>
      <c r="U40" s="15"/>
      <c r="V40" s="13"/>
      <c r="W40" s="13"/>
      <c r="X40" s="15"/>
      <c r="Y40" s="15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3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1"/>
      <c r="M41" s="13"/>
      <c r="N41" s="13"/>
      <c r="O41" s="13"/>
      <c r="P41" s="13"/>
      <c r="Q41" s="13"/>
      <c r="R41" s="13"/>
      <c r="S41" s="15"/>
      <c r="T41" s="15"/>
      <c r="U41" s="15"/>
      <c r="V41" s="15"/>
      <c r="W41" s="15"/>
      <c r="X41" s="15"/>
      <c r="Y41" s="15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3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56"/>
      <c r="M42" s="13"/>
      <c r="N42" s="13"/>
      <c r="O42" s="13"/>
      <c r="P42" s="13"/>
      <c r="Q42" s="13"/>
      <c r="R42" s="13"/>
      <c r="S42" s="15"/>
      <c r="T42" s="15"/>
      <c r="U42" s="15"/>
      <c r="V42" s="15"/>
      <c r="W42" s="15"/>
      <c r="X42" s="15"/>
      <c r="Y42" s="15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3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56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3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56"/>
      <c r="M44" s="13"/>
      <c r="N44" s="13"/>
      <c r="O44" s="13"/>
      <c r="P44" s="13"/>
      <c r="Q44" s="13"/>
      <c r="R44" s="13"/>
      <c r="S44" s="15"/>
      <c r="T44" s="15"/>
      <c r="U44" s="15"/>
      <c r="V44" s="15"/>
      <c r="W44" s="15"/>
      <c r="X44" s="15"/>
      <c r="Y44" s="15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3"/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56"/>
      <c r="M45" s="13"/>
      <c r="N45" s="13"/>
      <c r="O45" s="13"/>
      <c r="P45" s="13"/>
      <c r="Q45" s="13"/>
      <c r="R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40" x14ac:dyDescent="0.2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1"/>
      <c r="M46" s="13"/>
      <c r="N46" s="13"/>
      <c r="O46" s="13"/>
      <c r="P46" s="13"/>
      <c r="Q46" s="13"/>
      <c r="R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40" x14ac:dyDescent="0.2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40"/>
      <c r="M47" s="13"/>
      <c r="N47" s="13"/>
      <c r="O47" s="13"/>
      <c r="P47" s="13"/>
      <c r="Q47" s="13"/>
      <c r="R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40" x14ac:dyDescent="0.25">
      <c r="A48" s="13"/>
      <c r="B48" s="11"/>
      <c r="C48" s="13"/>
      <c r="D48" s="13"/>
      <c r="E48" s="13"/>
      <c r="F48" s="13"/>
      <c r="G48" s="13"/>
      <c r="H48" s="13"/>
      <c r="I48" s="13"/>
      <c r="J48" s="13"/>
      <c r="K48" s="13"/>
      <c r="L48" s="11"/>
      <c r="M48" s="13"/>
      <c r="N48" s="13"/>
      <c r="O48" s="13"/>
      <c r="P48" s="13"/>
      <c r="Q48" s="13"/>
      <c r="R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x14ac:dyDescent="0.25">
      <c r="A49" s="13"/>
      <c r="B49" s="11"/>
      <c r="C49" s="13"/>
      <c r="D49" s="13"/>
      <c r="E49" s="13"/>
      <c r="F49" s="13"/>
      <c r="G49" s="13"/>
      <c r="H49" s="13"/>
      <c r="I49" s="13"/>
      <c r="J49" s="13"/>
      <c r="K49" s="13"/>
      <c r="L49" s="11"/>
      <c r="M49" s="13"/>
      <c r="N49" s="13"/>
      <c r="O49" s="13"/>
      <c r="P49" s="13"/>
      <c r="Q49" s="13"/>
      <c r="R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x14ac:dyDescent="0.25">
      <c r="A50" s="13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1"/>
      <c r="M50" s="13"/>
      <c r="N50" s="13"/>
      <c r="O50" s="13"/>
      <c r="P50" s="13"/>
      <c r="Q50" s="13"/>
      <c r="R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x14ac:dyDescent="0.25">
      <c r="A51" s="13"/>
      <c r="B51" s="11"/>
      <c r="C51" s="13"/>
      <c r="D51" s="13"/>
      <c r="E51" s="13"/>
      <c r="F51" s="13"/>
      <c r="G51" s="13"/>
      <c r="H51" s="13"/>
      <c r="I51" s="13"/>
      <c r="J51" s="13"/>
      <c r="K51" s="13"/>
      <c r="L51" s="11"/>
      <c r="M51" s="13"/>
      <c r="N51" s="13"/>
      <c r="O51" s="13"/>
      <c r="P51" s="13"/>
      <c r="Q51" s="13"/>
      <c r="R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x14ac:dyDescent="0.25">
      <c r="A52" s="13"/>
      <c r="B52" s="11"/>
      <c r="C52" s="13"/>
      <c r="D52" s="13"/>
      <c r="E52" s="13"/>
      <c r="F52" s="13"/>
      <c r="G52" s="13"/>
      <c r="H52" s="13"/>
      <c r="I52" s="13"/>
      <c r="J52" s="13"/>
      <c r="K52" s="13"/>
      <c r="L52" s="54"/>
      <c r="M52" s="13"/>
      <c r="N52" s="13"/>
      <c r="O52" s="13"/>
      <c r="P52" s="13"/>
      <c r="Q52" s="13"/>
      <c r="R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x14ac:dyDescent="0.25">
      <c r="A53" s="13"/>
      <c r="B53" s="11"/>
      <c r="C53" s="13"/>
      <c r="D53" s="13"/>
      <c r="E53" s="13"/>
      <c r="F53" s="13"/>
      <c r="G53" s="13"/>
      <c r="H53" s="13"/>
      <c r="I53" s="13"/>
      <c r="J53" s="13"/>
      <c r="K53" s="13"/>
      <c r="L53" s="54"/>
      <c r="M53" s="13"/>
      <c r="N53" s="13"/>
      <c r="O53" s="13"/>
      <c r="P53" s="13"/>
      <c r="Q53" s="13"/>
      <c r="R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x14ac:dyDescent="0.25">
      <c r="A54" s="13"/>
      <c r="B54" s="11"/>
      <c r="C54" s="13"/>
      <c r="D54" s="13"/>
      <c r="E54" s="13"/>
      <c r="F54" s="13"/>
      <c r="G54" s="13"/>
      <c r="H54" s="13"/>
      <c r="I54" s="13"/>
      <c r="J54" s="13"/>
      <c r="K54" s="13"/>
      <c r="L54" s="54"/>
      <c r="M54" s="13"/>
      <c r="N54" s="13"/>
      <c r="O54" s="13"/>
      <c r="P54" s="13"/>
      <c r="Q54" s="13"/>
      <c r="R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x14ac:dyDescent="0.25">
      <c r="A55" s="13"/>
      <c r="B55" s="11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13"/>
      <c r="N55" s="13"/>
      <c r="O55" s="13"/>
      <c r="P55" s="13"/>
      <c r="Q55" s="13"/>
      <c r="R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3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3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3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spans="1:3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spans="1:3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spans="1:3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spans="1:3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</row>
    <row r="124" spans="1:3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</row>
    <row r="125" spans="1:3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spans="1:3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spans="1:3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spans="1:3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spans="1:3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spans="1:3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200" spans="1:36" x14ac:dyDescent="0.25">
      <c r="A200" s="307"/>
      <c r="B200" s="308"/>
      <c r="C200" s="309"/>
      <c r="D200" s="310" t="s">
        <v>282</v>
      </c>
      <c r="E200" s="311"/>
      <c r="F200" s="311"/>
      <c r="G200" s="310" t="s">
        <v>282</v>
      </c>
      <c r="H200" s="311"/>
      <c r="I200" s="311"/>
      <c r="J200" s="311"/>
      <c r="K200" s="311"/>
      <c r="L200" s="311"/>
      <c r="M200" s="311"/>
      <c r="N200" s="311"/>
      <c r="O200" s="310" t="s">
        <v>282</v>
      </c>
      <c r="P200" s="311"/>
      <c r="Q200" s="311"/>
      <c r="R200" s="311"/>
      <c r="S200" s="312"/>
      <c r="T200" s="311"/>
      <c r="U200" s="309"/>
      <c r="V200" s="309"/>
      <c r="W200" s="310" t="s">
        <v>282</v>
      </c>
      <c r="X200" s="308"/>
      <c r="Y200" s="308"/>
      <c r="Z200" s="308"/>
      <c r="AA200" s="308"/>
      <c r="AB200" s="308"/>
      <c r="AC200" s="309"/>
      <c r="AD200" s="310" t="s">
        <v>282</v>
      </c>
      <c r="AE200" s="309"/>
      <c r="AF200" s="309"/>
      <c r="AG200" s="309"/>
      <c r="AH200" s="309"/>
      <c r="AI200" s="309"/>
      <c r="AJ200" s="307"/>
    </row>
  </sheetData>
  <mergeCells count="14">
    <mergeCell ref="C6:C7"/>
    <mergeCell ref="M33:M34"/>
    <mergeCell ref="S33:S34"/>
    <mergeCell ref="Y33:Y34"/>
    <mergeCell ref="H34:K34"/>
    <mergeCell ref="O34:P34"/>
    <mergeCell ref="U34:V34"/>
    <mergeCell ref="C8:C27"/>
    <mergeCell ref="V2:W2"/>
    <mergeCell ref="B4:L4"/>
    <mergeCell ref="N4:R4"/>
    <mergeCell ref="T4:X4"/>
    <mergeCell ref="P5:Q5"/>
    <mergeCell ref="V5:W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1EBB-7B8C-4961-AE57-37B371D4FA29}">
  <dimension ref="A1:AJ200"/>
  <sheetViews>
    <sheetView showGridLines="0" workbookViewId="0">
      <selection activeCell="B2" sqref="B2:H2"/>
    </sheetView>
  </sheetViews>
  <sheetFormatPr defaultRowHeight="15" x14ac:dyDescent="0.25"/>
  <cols>
    <col min="1" max="2" width="1.42578125" customWidth="1"/>
    <col min="3" max="3" width="6.85546875" customWidth="1"/>
    <col min="4" max="4" width="16.5703125" customWidth="1"/>
    <col min="5" max="5" width="14.42578125" customWidth="1"/>
    <col min="6" max="6" width="23.28515625" customWidth="1"/>
    <col min="7" max="7" width="27" customWidth="1"/>
    <col min="8" max="12" width="17.140625" customWidth="1"/>
    <col min="13" max="13" width="16.42578125" customWidth="1"/>
    <col min="14" max="14" width="1.42578125" style="13" customWidth="1"/>
    <col min="15" max="16" width="1.42578125" customWidth="1"/>
    <col min="17" max="17" width="12.42578125" customWidth="1"/>
    <col min="18" max="18" width="4.28515625" customWidth="1"/>
    <col min="19" max="19" width="14.28515625" customWidth="1"/>
    <col min="20" max="20" width="4.28515625" customWidth="1"/>
    <col min="21" max="21" width="14.28515625" customWidth="1"/>
    <col min="22" max="22" width="5.140625" customWidth="1"/>
    <col min="23" max="23" width="14.28515625" customWidth="1"/>
    <col min="24" max="24" width="1.42578125" customWidth="1"/>
  </cols>
  <sheetData>
    <row r="1" spans="1:34" ht="8.2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34" ht="52.5" customHeight="1" thickBot="1" x14ac:dyDescent="0.6">
      <c r="A2" s="51"/>
      <c r="B2" s="359" t="s">
        <v>150</v>
      </c>
      <c r="C2" s="359"/>
      <c r="D2" s="359"/>
      <c r="E2" s="359"/>
      <c r="F2" s="359"/>
      <c r="G2" s="359"/>
      <c r="H2" s="359"/>
      <c r="I2" s="101"/>
      <c r="J2" s="101"/>
      <c r="K2" s="101"/>
      <c r="L2" s="101"/>
      <c r="M2" s="89"/>
      <c r="N2" s="89"/>
      <c r="O2" s="102"/>
      <c r="P2" s="243" t="s">
        <v>142</v>
      </c>
      <c r="Q2" s="243"/>
      <c r="R2" s="103"/>
      <c r="S2" s="103"/>
      <c r="T2" s="102"/>
      <c r="U2" s="249"/>
      <c r="V2" s="239"/>
      <c r="W2" s="240"/>
      <c r="X2" s="250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10.5" customHeight="1" x14ac:dyDescent="0.25">
      <c r="A3" s="51"/>
      <c r="B3" s="51"/>
      <c r="C3" s="52"/>
      <c r="D3" s="52"/>
      <c r="E3" s="51"/>
      <c r="F3" s="51"/>
      <c r="G3" s="51"/>
      <c r="H3" s="51"/>
      <c r="I3" s="51"/>
      <c r="J3" s="51"/>
      <c r="K3" s="51"/>
      <c r="L3" s="51"/>
      <c r="M3" s="13"/>
      <c r="O3" s="13"/>
      <c r="P3" s="15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33" customHeight="1" x14ac:dyDescent="0.25">
      <c r="A4" s="13"/>
      <c r="B4" s="8"/>
      <c r="C4" s="79" t="s">
        <v>109</v>
      </c>
      <c r="D4" s="79" t="s">
        <v>126</v>
      </c>
      <c r="E4" s="170" t="s">
        <v>110</v>
      </c>
      <c r="F4" s="170" t="s">
        <v>97</v>
      </c>
      <c r="G4" s="170" t="s">
        <v>107</v>
      </c>
      <c r="H4" s="170" t="s">
        <v>111</v>
      </c>
      <c r="I4" s="170" t="s">
        <v>112</v>
      </c>
      <c r="J4" s="170" t="s">
        <v>37</v>
      </c>
      <c r="K4" s="222" t="s">
        <v>57</v>
      </c>
      <c r="L4" s="168" t="s">
        <v>124</v>
      </c>
      <c r="M4" s="168" t="s">
        <v>125</v>
      </c>
      <c r="N4" s="73"/>
      <c r="O4" s="214"/>
      <c r="P4" s="242"/>
      <c r="Q4" s="79"/>
      <c r="R4" s="256"/>
      <c r="S4" s="257"/>
      <c r="T4" s="256"/>
      <c r="U4" s="257"/>
      <c r="V4" s="260"/>
      <c r="W4" s="261"/>
      <c r="X4" s="242"/>
      <c r="Y4" s="241"/>
      <c r="Z4" s="13"/>
      <c r="AA4" s="13"/>
      <c r="AB4" s="13"/>
      <c r="AC4" s="13"/>
      <c r="AD4" s="13"/>
      <c r="AE4" s="13"/>
      <c r="AF4" s="13"/>
      <c r="AG4" s="13"/>
      <c r="AH4" s="13"/>
    </row>
    <row r="5" spans="1:34" ht="15" customHeight="1" x14ac:dyDescent="0.25">
      <c r="A5" s="13"/>
      <c r="B5" s="8"/>
      <c r="C5" s="223">
        <v>2101</v>
      </c>
      <c r="D5" s="217" t="s">
        <v>152</v>
      </c>
      <c r="E5" s="218"/>
      <c r="F5" s="217" t="s">
        <v>177</v>
      </c>
      <c r="G5" s="224"/>
      <c r="H5" s="219">
        <v>0</v>
      </c>
      <c r="I5" s="220">
        <v>0</v>
      </c>
      <c r="J5" s="220">
        <v>0</v>
      </c>
      <c r="K5" s="220">
        <v>0</v>
      </c>
      <c r="L5" s="221">
        <f>H5-(I5+J5+K5)</f>
        <v>0</v>
      </c>
      <c r="M5" s="217" t="s">
        <v>128</v>
      </c>
      <c r="N5" s="73"/>
      <c r="O5" s="215"/>
      <c r="P5" s="237"/>
      <c r="Q5" s="238"/>
      <c r="R5" s="258"/>
      <c r="S5" s="259"/>
      <c r="T5" s="258"/>
      <c r="U5" s="259"/>
      <c r="V5" s="258"/>
      <c r="W5" s="259"/>
      <c r="X5" s="7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ht="15" customHeight="1" x14ac:dyDescent="0.25">
      <c r="A6" s="13"/>
      <c r="B6" s="8"/>
      <c r="C6" s="223">
        <f t="shared" ref="C6:C37" si="0">C5+1</f>
        <v>2102</v>
      </c>
      <c r="D6" s="217" t="s">
        <v>78</v>
      </c>
      <c r="E6" s="218"/>
      <c r="F6" s="217" t="s">
        <v>178</v>
      </c>
      <c r="G6" s="224"/>
      <c r="H6" s="219">
        <v>0</v>
      </c>
      <c r="I6" s="220">
        <v>0</v>
      </c>
      <c r="J6" s="220">
        <v>0</v>
      </c>
      <c r="K6" s="220">
        <v>0</v>
      </c>
      <c r="L6" s="221">
        <f t="shared" ref="L6:L69" si="1">H6-(I6+J6+K6)</f>
        <v>0</v>
      </c>
      <c r="M6" s="217" t="s">
        <v>127</v>
      </c>
      <c r="N6" s="73"/>
      <c r="O6" s="215"/>
      <c r="P6" s="237"/>
      <c r="Q6" s="238"/>
      <c r="R6" s="258"/>
      <c r="S6" s="259"/>
      <c r="T6" s="258"/>
      <c r="U6" s="259"/>
      <c r="V6" s="258"/>
      <c r="W6" s="259"/>
      <c r="X6" s="7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15" customHeight="1" x14ac:dyDescent="0.25">
      <c r="A7" s="13"/>
      <c r="B7" s="8"/>
      <c r="C7" s="223">
        <f t="shared" si="0"/>
        <v>2103</v>
      </c>
      <c r="D7" s="217" t="s">
        <v>153</v>
      </c>
      <c r="E7" s="218"/>
      <c r="F7" s="217" t="s">
        <v>179</v>
      </c>
      <c r="G7" s="224"/>
      <c r="H7" s="219">
        <v>0</v>
      </c>
      <c r="I7" s="220">
        <v>0</v>
      </c>
      <c r="J7" s="220">
        <v>0</v>
      </c>
      <c r="K7" s="220">
        <v>0</v>
      </c>
      <c r="L7" s="221">
        <f t="shared" si="1"/>
        <v>0</v>
      </c>
      <c r="M7" s="217"/>
      <c r="N7" s="73"/>
      <c r="O7" s="215"/>
      <c r="P7" s="237"/>
      <c r="Q7" s="238"/>
      <c r="R7" s="258"/>
      <c r="S7" s="259"/>
      <c r="T7" s="258"/>
      <c r="U7" s="259"/>
      <c r="V7" s="258"/>
      <c r="W7" s="259"/>
      <c r="X7" s="7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ht="15" customHeight="1" x14ac:dyDescent="0.25">
      <c r="A8" s="13"/>
      <c r="B8" s="8"/>
      <c r="C8" s="223">
        <f t="shared" si="0"/>
        <v>2104</v>
      </c>
      <c r="D8" s="217"/>
      <c r="E8" s="218"/>
      <c r="F8" s="217" t="s">
        <v>180</v>
      </c>
      <c r="G8" s="224"/>
      <c r="H8" s="219">
        <v>0</v>
      </c>
      <c r="I8" s="220">
        <v>0</v>
      </c>
      <c r="J8" s="220">
        <v>0</v>
      </c>
      <c r="K8" s="220">
        <v>0</v>
      </c>
      <c r="L8" s="221">
        <f t="shared" si="1"/>
        <v>0</v>
      </c>
      <c r="M8" s="217"/>
      <c r="N8" s="73"/>
      <c r="O8" s="215"/>
      <c r="P8" s="237"/>
      <c r="Q8" s="238"/>
      <c r="R8" s="258"/>
      <c r="S8" s="259"/>
      <c r="T8" s="258"/>
      <c r="U8" s="259"/>
      <c r="V8" s="258"/>
      <c r="W8" s="259"/>
      <c r="X8" s="7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15" customHeight="1" x14ac:dyDescent="0.25">
      <c r="A9" s="13"/>
      <c r="B9" s="8"/>
      <c r="C9" s="223">
        <f t="shared" si="0"/>
        <v>2105</v>
      </c>
      <c r="D9" s="217"/>
      <c r="E9" s="218"/>
      <c r="F9" s="217" t="s">
        <v>181</v>
      </c>
      <c r="G9" s="224"/>
      <c r="H9" s="219">
        <v>0</v>
      </c>
      <c r="I9" s="220">
        <v>0</v>
      </c>
      <c r="J9" s="220">
        <v>0</v>
      </c>
      <c r="K9" s="220">
        <v>0</v>
      </c>
      <c r="L9" s="221">
        <f t="shared" si="1"/>
        <v>0</v>
      </c>
      <c r="M9" s="217"/>
      <c r="N9" s="73"/>
      <c r="O9" s="215"/>
      <c r="P9" s="237"/>
      <c r="Q9" s="238"/>
      <c r="R9" s="258"/>
      <c r="S9" s="259"/>
      <c r="T9" s="258"/>
      <c r="U9" s="259"/>
      <c r="V9" s="258"/>
      <c r="W9" s="259"/>
      <c r="X9" s="7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ht="15" customHeight="1" x14ac:dyDescent="0.25">
      <c r="A10" s="13"/>
      <c r="B10" s="8"/>
      <c r="C10" s="223">
        <f t="shared" si="0"/>
        <v>2106</v>
      </c>
      <c r="D10" s="217"/>
      <c r="E10" s="218"/>
      <c r="F10" s="217" t="s">
        <v>182</v>
      </c>
      <c r="G10" s="224"/>
      <c r="H10" s="219">
        <v>0</v>
      </c>
      <c r="I10" s="220">
        <v>0</v>
      </c>
      <c r="J10" s="220">
        <v>0</v>
      </c>
      <c r="K10" s="220">
        <v>0</v>
      </c>
      <c r="L10" s="221">
        <f t="shared" si="1"/>
        <v>0</v>
      </c>
      <c r="M10" s="217"/>
      <c r="N10" s="73"/>
      <c r="O10" s="215"/>
      <c r="P10" s="237"/>
      <c r="Q10" s="238"/>
      <c r="R10" s="258"/>
      <c r="S10" s="259"/>
      <c r="T10" s="258"/>
      <c r="U10" s="259"/>
      <c r="V10" s="258"/>
      <c r="W10" s="259"/>
      <c r="X10" s="7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ht="15" customHeight="1" x14ac:dyDescent="0.25">
      <c r="A11" s="13"/>
      <c r="B11" s="8"/>
      <c r="C11" s="223">
        <f t="shared" si="0"/>
        <v>2107</v>
      </c>
      <c r="D11" s="217"/>
      <c r="E11" s="218"/>
      <c r="F11" s="217" t="s">
        <v>183</v>
      </c>
      <c r="G11" s="224"/>
      <c r="H11" s="219">
        <v>0</v>
      </c>
      <c r="I11" s="220">
        <v>0</v>
      </c>
      <c r="J11" s="220">
        <v>0</v>
      </c>
      <c r="K11" s="220">
        <v>0</v>
      </c>
      <c r="L11" s="221">
        <f t="shared" si="1"/>
        <v>0</v>
      </c>
      <c r="M11" s="217"/>
      <c r="N11" s="73"/>
      <c r="O11" s="215"/>
      <c r="P11" s="237"/>
      <c r="Q11" s="238"/>
      <c r="R11" s="258"/>
      <c r="S11" s="259"/>
      <c r="T11" s="258"/>
      <c r="U11" s="259"/>
      <c r="V11" s="258"/>
      <c r="W11" s="259"/>
      <c r="X11" s="7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5" customHeight="1" x14ac:dyDescent="0.25">
      <c r="A12" s="13"/>
      <c r="B12" s="8"/>
      <c r="C12" s="223">
        <f t="shared" si="0"/>
        <v>2108</v>
      </c>
      <c r="D12" s="217"/>
      <c r="E12" s="218"/>
      <c r="F12" s="217" t="s">
        <v>184</v>
      </c>
      <c r="G12" s="224"/>
      <c r="H12" s="219">
        <v>0</v>
      </c>
      <c r="I12" s="220">
        <v>0</v>
      </c>
      <c r="J12" s="220">
        <v>0</v>
      </c>
      <c r="K12" s="220">
        <v>0</v>
      </c>
      <c r="L12" s="221">
        <f t="shared" si="1"/>
        <v>0</v>
      </c>
      <c r="M12" s="217"/>
      <c r="N12" s="73"/>
      <c r="O12" s="215"/>
      <c r="P12" s="237"/>
      <c r="Q12" s="238"/>
      <c r="R12" s="258"/>
      <c r="S12" s="259"/>
      <c r="T12" s="258"/>
      <c r="U12" s="259"/>
      <c r="V12" s="258"/>
      <c r="W12" s="259"/>
      <c r="X12" s="7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ht="15" customHeight="1" x14ac:dyDescent="0.25">
      <c r="A13" s="13"/>
      <c r="B13" s="8"/>
      <c r="C13" s="223">
        <f t="shared" si="0"/>
        <v>2109</v>
      </c>
      <c r="D13" s="217"/>
      <c r="E13" s="218"/>
      <c r="F13" s="217" t="s">
        <v>185</v>
      </c>
      <c r="G13" s="224"/>
      <c r="H13" s="219">
        <v>0</v>
      </c>
      <c r="I13" s="220">
        <v>0</v>
      </c>
      <c r="J13" s="220">
        <v>0</v>
      </c>
      <c r="K13" s="220">
        <v>0</v>
      </c>
      <c r="L13" s="221">
        <f t="shared" si="1"/>
        <v>0</v>
      </c>
      <c r="M13" s="217"/>
      <c r="N13" s="73"/>
      <c r="O13" s="215"/>
      <c r="P13" s="237"/>
      <c r="Q13" s="238"/>
      <c r="R13" s="258"/>
      <c r="S13" s="259"/>
      <c r="T13" s="258"/>
      <c r="U13" s="259"/>
      <c r="V13" s="258"/>
      <c r="W13" s="259"/>
      <c r="X13" s="7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ht="15" customHeight="1" x14ac:dyDescent="0.25">
      <c r="A14" s="13"/>
      <c r="B14" s="8"/>
      <c r="C14" s="223">
        <f t="shared" si="0"/>
        <v>2110</v>
      </c>
      <c r="D14" s="217"/>
      <c r="E14" s="218"/>
      <c r="F14" s="217" t="s">
        <v>186</v>
      </c>
      <c r="G14" s="224"/>
      <c r="H14" s="219">
        <v>0</v>
      </c>
      <c r="I14" s="220">
        <v>0</v>
      </c>
      <c r="J14" s="220">
        <v>0</v>
      </c>
      <c r="K14" s="220">
        <v>0</v>
      </c>
      <c r="L14" s="221">
        <f t="shared" si="1"/>
        <v>0</v>
      </c>
      <c r="M14" s="217"/>
      <c r="N14" s="73"/>
      <c r="O14" s="215"/>
      <c r="P14" s="237"/>
      <c r="Q14" s="238"/>
      <c r="R14" s="258"/>
      <c r="S14" s="259"/>
      <c r="T14" s="258"/>
      <c r="U14" s="259"/>
      <c r="V14" s="258"/>
      <c r="W14" s="259"/>
      <c r="X14" s="7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ht="15" customHeight="1" x14ac:dyDescent="0.25">
      <c r="A15" s="13"/>
      <c r="B15" s="8"/>
      <c r="C15" s="223">
        <f t="shared" si="0"/>
        <v>2111</v>
      </c>
      <c r="D15" s="217"/>
      <c r="E15" s="218"/>
      <c r="F15" s="217" t="s">
        <v>187</v>
      </c>
      <c r="G15" s="224"/>
      <c r="H15" s="219">
        <v>0</v>
      </c>
      <c r="I15" s="220">
        <v>0</v>
      </c>
      <c r="J15" s="220">
        <v>0</v>
      </c>
      <c r="K15" s="220">
        <v>0</v>
      </c>
      <c r="L15" s="221">
        <f t="shared" si="1"/>
        <v>0</v>
      </c>
      <c r="M15" s="217"/>
      <c r="N15" s="73"/>
      <c r="O15" s="215"/>
      <c r="P15" s="237"/>
      <c r="Q15" s="238"/>
      <c r="R15" s="258"/>
      <c r="S15" s="259"/>
      <c r="T15" s="258"/>
      <c r="U15" s="259"/>
      <c r="V15" s="258"/>
      <c r="W15" s="259"/>
      <c r="X15" s="7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4" ht="15" customHeight="1" x14ac:dyDescent="0.25">
      <c r="A16" s="13"/>
      <c r="B16" s="8"/>
      <c r="C16" s="223">
        <f t="shared" si="0"/>
        <v>2112</v>
      </c>
      <c r="D16" s="217"/>
      <c r="E16" s="218"/>
      <c r="F16" s="217" t="s">
        <v>188</v>
      </c>
      <c r="G16" s="224"/>
      <c r="H16" s="219">
        <v>0</v>
      </c>
      <c r="I16" s="220">
        <v>0</v>
      </c>
      <c r="J16" s="220">
        <v>0</v>
      </c>
      <c r="K16" s="220">
        <v>0</v>
      </c>
      <c r="L16" s="221">
        <f t="shared" si="1"/>
        <v>0</v>
      </c>
      <c r="M16" s="217"/>
      <c r="N16" s="73"/>
      <c r="O16" s="215"/>
      <c r="P16" s="237"/>
      <c r="Q16" s="238"/>
      <c r="R16" s="258"/>
      <c r="S16" s="259"/>
      <c r="T16" s="258"/>
      <c r="U16" s="259"/>
      <c r="V16" s="258"/>
      <c r="W16" s="259"/>
      <c r="X16" s="7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ht="15" customHeight="1" x14ac:dyDescent="0.25">
      <c r="A17" s="13"/>
      <c r="B17" s="8"/>
      <c r="C17" s="223">
        <f t="shared" si="0"/>
        <v>2113</v>
      </c>
      <c r="D17" s="217"/>
      <c r="E17" s="218"/>
      <c r="F17" s="217" t="s">
        <v>189</v>
      </c>
      <c r="G17" s="224"/>
      <c r="H17" s="219">
        <v>0</v>
      </c>
      <c r="I17" s="220">
        <v>0</v>
      </c>
      <c r="J17" s="220">
        <v>0</v>
      </c>
      <c r="K17" s="220">
        <v>0</v>
      </c>
      <c r="L17" s="221">
        <f t="shared" si="1"/>
        <v>0</v>
      </c>
      <c r="M17" s="217"/>
      <c r="N17" s="73"/>
      <c r="O17" s="215"/>
      <c r="P17" s="237"/>
      <c r="Q17" s="238"/>
      <c r="R17" s="258"/>
      <c r="S17" s="259"/>
      <c r="T17" s="258"/>
      <c r="U17" s="259"/>
      <c r="V17" s="258"/>
      <c r="W17" s="259"/>
      <c r="X17" s="7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ht="15" customHeight="1" x14ac:dyDescent="0.25">
      <c r="A18" s="13"/>
      <c r="B18" s="8"/>
      <c r="C18" s="223">
        <f t="shared" si="0"/>
        <v>2114</v>
      </c>
      <c r="D18" s="217"/>
      <c r="E18" s="218"/>
      <c r="F18" s="217" t="s">
        <v>190</v>
      </c>
      <c r="G18" s="224"/>
      <c r="H18" s="219">
        <v>0</v>
      </c>
      <c r="I18" s="220">
        <v>0</v>
      </c>
      <c r="J18" s="220">
        <v>0</v>
      </c>
      <c r="K18" s="220">
        <v>0</v>
      </c>
      <c r="L18" s="221">
        <f t="shared" si="1"/>
        <v>0</v>
      </c>
      <c r="M18" s="217"/>
      <c r="N18" s="73"/>
      <c r="O18" s="215"/>
      <c r="P18" s="237"/>
      <c r="Q18" s="238"/>
      <c r="R18" s="258"/>
      <c r="S18" s="259"/>
      <c r="T18" s="258"/>
      <c r="U18" s="259"/>
      <c r="V18" s="258"/>
      <c r="W18" s="259"/>
      <c r="X18" s="7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ht="15" customHeight="1" x14ac:dyDescent="0.25">
      <c r="A19" s="13"/>
      <c r="B19" s="8"/>
      <c r="C19" s="223">
        <f t="shared" si="0"/>
        <v>2115</v>
      </c>
      <c r="D19" s="217"/>
      <c r="E19" s="218"/>
      <c r="F19" s="217" t="s">
        <v>191</v>
      </c>
      <c r="G19" s="224"/>
      <c r="H19" s="219">
        <v>0</v>
      </c>
      <c r="I19" s="220">
        <v>0</v>
      </c>
      <c r="J19" s="220">
        <v>0</v>
      </c>
      <c r="K19" s="220">
        <v>0</v>
      </c>
      <c r="L19" s="221">
        <f t="shared" si="1"/>
        <v>0</v>
      </c>
      <c r="M19" s="217"/>
      <c r="N19" s="73"/>
      <c r="O19" s="215"/>
      <c r="P19" s="237"/>
      <c r="Q19" s="238"/>
      <c r="R19" s="258"/>
      <c r="S19" s="259"/>
      <c r="T19" s="258"/>
      <c r="U19" s="259"/>
      <c r="V19" s="258"/>
      <c r="W19" s="259"/>
      <c r="X19" s="7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ht="15" customHeight="1" x14ac:dyDescent="0.25">
      <c r="A20" s="13"/>
      <c r="B20" s="8"/>
      <c r="C20" s="223">
        <f t="shared" si="0"/>
        <v>2116</v>
      </c>
      <c r="D20" s="217"/>
      <c r="E20" s="218"/>
      <c r="F20" s="217" t="s">
        <v>192</v>
      </c>
      <c r="G20" s="224"/>
      <c r="H20" s="219">
        <v>0</v>
      </c>
      <c r="I20" s="220">
        <v>0</v>
      </c>
      <c r="J20" s="220">
        <v>0</v>
      </c>
      <c r="K20" s="220">
        <v>0</v>
      </c>
      <c r="L20" s="221">
        <f t="shared" si="1"/>
        <v>0</v>
      </c>
      <c r="M20" s="217"/>
      <c r="N20" s="73"/>
      <c r="O20" s="215"/>
      <c r="P20" s="237"/>
      <c r="Q20" s="238"/>
      <c r="R20" s="258"/>
      <c r="S20" s="259"/>
      <c r="T20" s="258"/>
      <c r="U20" s="259"/>
      <c r="V20" s="258"/>
      <c r="W20" s="259"/>
      <c r="X20" s="7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ht="15" customHeight="1" x14ac:dyDescent="0.35">
      <c r="A21" s="13"/>
      <c r="B21" s="8"/>
      <c r="C21" s="223">
        <f t="shared" si="0"/>
        <v>2117</v>
      </c>
      <c r="D21" s="217"/>
      <c r="E21" s="218"/>
      <c r="F21" s="217" t="s">
        <v>193</v>
      </c>
      <c r="G21" s="224"/>
      <c r="H21" s="219">
        <v>0</v>
      </c>
      <c r="I21" s="220">
        <v>0</v>
      </c>
      <c r="J21" s="220">
        <v>0</v>
      </c>
      <c r="K21" s="220">
        <v>0</v>
      </c>
      <c r="L21" s="221">
        <f t="shared" si="1"/>
        <v>0</v>
      </c>
      <c r="M21" s="217"/>
      <c r="N21" s="73"/>
      <c r="O21" s="135"/>
      <c r="P21" s="71"/>
      <c r="Q21" s="98"/>
      <c r="R21" s="357" t="s">
        <v>156</v>
      </c>
      <c r="S21" s="358"/>
      <c r="T21" s="357" t="s">
        <v>157</v>
      </c>
      <c r="U21" s="358"/>
      <c r="V21" s="357" t="s">
        <v>158</v>
      </c>
      <c r="W21" s="358"/>
      <c r="X21" s="7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ht="15" customHeight="1" x14ac:dyDescent="0.25">
      <c r="A22" s="13"/>
      <c r="B22" s="8"/>
      <c r="C22" s="223">
        <f t="shared" si="0"/>
        <v>2118</v>
      </c>
      <c r="D22" s="217"/>
      <c r="E22" s="218"/>
      <c r="F22" s="217" t="s">
        <v>194</v>
      </c>
      <c r="G22" s="224"/>
      <c r="H22" s="219">
        <v>0</v>
      </c>
      <c r="I22" s="220">
        <v>0</v>
      </c>
      <c r="J22" s="220">
        <v>0</v>
      </c>
      <c r="K22" s="220">
        <v>0</v>
      </c>
      <c r="L22" s="221">
        <f t="shared" si="1"/>
        <v>0</v>
      </c>
      <c r="M22" s="217"/>
      <c r="N22" s="73"/>
      <c r="O22" s="135"/>
      <c r="P22" s="71"/>
      <c r="Q22" s="71"/>
      <c r="R22" s="276" t="s">
        <v>159</v>
      </c>
      <c r="S22" s="275" t="s">
        <v>33</v>
      </c>
      <c r="T22" s="276" t="s">
        <v>159</v>
      </c>
      <c r="U22" s="277" t="s">
        <v>33</v>
      </c>
      <c r="V22" s="276" t="s">
        <v>159</v>
      </c>
      <c r="W22" s="277" t="s">
        <v>33</v>
      </c>
      <c r="X22" s="7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ht="15" customHeight="1" x14ac:dyDescent="0.25">
      <c r="A23" s="13"/>
      <c r="B23" s="6"/>
      <c r="C23" s="223">
        <f t="shared" si="0"/>
        <v>2119</v>
      </c>
      <c r="D23" s="217"/>
      <c r="E23" s="218"/>
      <c r="F23" s="217" t="s">
        <v>195</v>
      </c>
      <c r="G23" s="224"/>
      <c r="H23" s="219">
        <v>0</v>
      </c>
      <c r="I23" s="220">
        <v>0</v>
      </c>
      <c r="J23" s="220">
        <v>0</v>
      </c>
      <c r="K23" s="220">
        <v>0</v>
      </c>
      <c r="L23" s="221">
        <f t="shared" si="1"/>
        <v>0</v>
      </c>
      <c r="M23" s="217"/>
      <c r="N23" s="73"/>
      <c r="O23" s="135"/>
      <c r="P23" s="71"/>
      <c r="Q23" s="302" t="s">
        <v>152</v>
      </c>
      <c r="R23" s="252">
        <f t="shared" ref="R23:S25" si="2">T23+V23</f>
        <v>1</v>
      </c>
      <c r="S23" s="253">
        <f t="shared" si="2"/>
        <v>0</v>
      </c>
      <c r="T23" s="273">
        <f>COUNTIFS(D5:D103,Q23,M5:M103,"Fechado")</f>
        <v>0</v>
      </c>
      <c r="U23" s="254">
        <f>SUMIFS(H5:H103,D5:D103,Q23,M5:M103,"Fechado")</f>
        <v>0</v>
      </c>
      <c r="V23" s="217">
        <f>COUNTIFS(D5:D103,Q23,M5:M103,"Não Fechado")</f>
        <v>1</v>
      </c>
      <c r="W23" s="253">
        <f>SUMIFS(H5:H103,D5:D103,Q23,M5:M103,"Não Fechado")</f>
        <v>0</v>
      </c>
      <c r="X23" s="7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ht="15" customHeight="1" x14ac:dyDescent="0.25">
      <c r="A24" s="13"/>
      <c r="B24" s="6"/>
      <c r="C24" s="223">
        <f t="shared" si="0"/>
        <v>2120</v>
      </c>
      <c r="D24" s="217"/>
      <c r="E24" s="218"/>
      <c r="F24" s="217" t="s">
        <v>196</v>
      </c>
      <c r="G24" s="224"/>
      <c r="H24" s="219">
        <v>0</v>
      </c>
      <c r="I24" s="220">
        <v>0</v>
      </c>
      <c r="J24" s="220">
        <v>0</v>
      </c>
      <c r="K24" s="220">
        <v>0</v>
      </c>
      <c r="L24" s="221">
        <f t="shared" si="1"/>
        <v>0</v>
      </c>
      <c r="M24" s="217"/>
      <c r="N24" s="73"/>
      <c r="O24" s="135"/>
      <c r="P24" s="71"/>
      <c r="Q24" s="303" t="s">
        <v>78</v>
      </c>
      <c r="R24" s="255">
        <f t="shared" si="2"/>
        <v>1</v>
      </c>
      <c r="S24" s="267">
        <f t="shared" si="2"/>
        <v>0</v>
      </c>
      <c r="T24" s="274">
        <f>COUNTIFS(D5:D103,Q24,M5:M103,"Fechado")</f>
        <v>1</v>
      </c>
      <c r="U24" s="268">
        <f>SUMIFS(H5:H103,D5:D103,Q24,M5:M103,"Fechado")</f>
        <v>0</v>
      </c>
      <c r="V24" s="265">
        <f>COUNTIFS(D5:D103,Q24,M5:M103,"Não Fechado")</f>
        <v>0</v>
      </c>
      <c r="W24" s="267">
        <f>SUMIFS(H5:H103,D5:D103,Q24,M5:M103,"Não Fechado")</f>
        <v>0</v>
      </c>
      <c r="X24" s="7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ht="15" customHeight="1" x14ac:dyDescent="0.25">
      <c r="A25" s="13"/>
      <c r="B25" s="22"/>
      <c r="C25" s="223">
        <f t="shared" si="0"/>
        <v>2121</v>
      </c>
      <c r="D25" s="217"/>
      <c r="E25" s="218"/>
      <c r="F25" s="217" t="s">
        <v>197</v>
      </c>
      <c r="G25" s="224"/>
      <c r="H25" s="219">
        <v>0</v>
      </c>
      <c r="I25" s="220">
        <v>0</v>
      </c>
      <c r="J25" s="220">
        <v>0</v>
      </c>
      <c r="K25" s="220">
        <v>0</v>
      </c>
      <c r="L25" s="221">
        <f t="shared" si="1"/>
        <v>0</v>
      </c>
      <c r="M25" s="217"/>
      <c r="N25" s="7"/>
      <c r="O25" s="135"/>
      <c r="P25" s="71"/>
      <c r="Q25" s="304" t="s">
        <v>153</v>
      </c>
      <c r="R25" s="255">
        <f t="shared" si="2"/>
        <v>0</v>
      </c>
      <c r="S25" s="267">
        <f t="shared" si="2"/>
        <v>0</v>
      </c>
      <c r="T25" s="274">
        <f>COUNTIFS(D5:D103,Q25,M5:M103,"Fechado")</f>
        <v>0</v>
      </c>
      <c r="U25" s="268">
        <f>SUMIFS(H5:H103,D5:D103,Q25,M5:M103,"Fechado")</f>
        <v>0</v>
      </c>
      <c r="V25" s="265">
        <f>COUNTIFS(D5:D103,Q25,M5:M103,"Não Fechado")</f>
        <v>0</v>
      </c>
      <c r="W25" s="267">
        <f>SUMIFS(H5:H103,D5:D103,Q25,M5:M103,"Não Fechado")</f>
        <v>0</v>
      </c>
      <c r="X25" s="7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ht="15" customHeight="1" x14ac:dyDescent="0.25">
      <c r="A26" s="13"/>
      <c r="B26" s="22"/>
      <c r="C26" s="223">
        <f t="shared" si="0"/>
        <v>2122</v>
      </c>
      <c r="D26" s="217"/>
      <c r="E26" s="218"/>
      <c r="F26" s="217" t="s">
        <v>198</v>
      </c>
      <c r="G26" s="224"/>
      <c r="H26" s="219">
        <v>0</v>
      </c>
      <c r="I26" s="220">
        <v>0</v>
      </c>
      <c r="J26" s="220">
        <v>0</v>
      </c>
      <c r="K26" s="220">
        <v>0</v>
      </c>
      <c r="L26" s="221">
        <f t="shared" si="1"/>
        <v>0</v>
      </c>
      <c r="M26" s="217"/>
      <c r="N26" s="235"/>
      <c r="O26" s="15"/>
      <c r="P26" s="71"/>
      <c r="Q26" s="266" t="s">
        <v>70</v>
      </c>
      <c r="R26" s="269">
        <f t="shared" ref="R26:W26" si="3">SUM(R23:R25)</f>
        <v>2</v>
      </c>
      <c r="S26" s="270">
        <f t="shared" si="3"/>
        <v>0</v>
      </c>
      <c r="T26" s="273">
        <f t="shared" si="3"/>
        <v>1</v>
      </c>
      <c r="U26" s="271">
        <f t="shared" si="3"/>
        <v>0</v>
      </c>
      <c r="V26" s="269">
        <f t="shared" si="3"/>
        <v>1</v>
      </c>
      <c r="W26" s="270">
        <f t="shared" si="3"/>
        <v>0</v>
      </c>
      <c r="X26" s="7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ht="15" customHeight="1" x14ac:dyDescent="0.25">
      <c r="A27" s="13"/>
      <c r="B27" s="236"/>
      <c r="C27" s="223">
        <f t="shared" si="0"/>
        <v>2123</v>
      </c>
      <c r="D27" s="217"/>
      <c r="E27" s="218"/>
      <c r="F27" s="217" t="s">
        <v>199</v>
      </c>
      <c r="G27" s="224"/>
      <c r="H27" s="219">
        <v>0</v>
      </c>
      <c r="I27" s="220">
        <v>0</v>
      </c>
      <c r="J27" s="220">
        <v>0</v>
      </c>
      <c r="K27" s="220">
        <v>0</v>
      </c>
      <c r="L27" s="221">
        <f t="shared" si="1"/>
        <v>0</v>
      </c>
      <c r="M27" s="217"/>
      <c r="N27" s="7"/>
      <c r="O27" s="13"/>
      <c r="P27" s="7"/>
      <c r="Q27" s="251"/>
      <c r="R27" s="262"/>
      <c r="S27" s="263"/>
      <c r="T27" s="264"/>
      <c r="U27" s="281"/>
      <c r="V27" s="262"/>
      <c r="W27" s="263"/>
      <c r="X27" s="7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ht="15" customHeight="1" x14ac:dyDescent="0.25">
      <c r="A28" s="13"/>
      <c r="B28" s="2"/>
      <c r="C28" s="223">
        <f t="shared" si="0"/>
        <v>2124</v>
      </c>
      <c r="D28" s="217"/>
      <c r="E28" s="218"/>
      <c r="F28" s="217" t="s">
        <v>200</v>
      </c>
      <c r="G28" s="224"/>
      <c r="H28" s="219">
        <v>0</v>
      </c>
      <c r="I28" s="220">
        <v>0</v>
      </c>
      <c r="J28" s="220">
        <v>0</v>
      </c>
      <c r="K28" s="220">
        <v>0</v>
      </c>
      <c r="L28" s="221">
        <f t="shared" si="1"/>
        <v>0</v>
      </c>
      <c r="M28" s="217"/>
      <c r="N28" s="7"/>
      <c r="O28" s="92"/>
      <c r="P28" s="7"/>
      <c r="Q28" s="360">
        <f>SUMIF(M5:M103,"Fechado",I5:I103)</f>
        <v>0</v>
      </c>
      <c r="R28" s="361"/>
      <c r="S28" s="272" t="s">
        <v>155</v>
      </c>
      <c r="T28" s="71"/>
      <c r="U28" s="71"/>
      <c r="V28" s="7"/>
      <c r="W28" s="7"/>
      <c r="X28" s="7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ht="15" customHeight="1" x14ac:dyDescent="0.25">
      <c r="A29" s="13"/>
      <c r="B29" s="2"/>
      <c r="C29" s="223">
        <f t="shared" si="0"/>
        <v>2125</v>
      </c>
      <c r="D29" s="217"/>
      <c r="E29" s="218"/>
      <c r="F29" s="217" t="s">
        <v>201</v>
      </c>
      <c r="G29" s="224"/>
      <c r="H29" s="219">
        <v>0</v>
      </c>
      <c r="I29" s="220">
        <v>0</v>
      </c>
      <c r="J29" s="220">
        <v>0</v>
      </c>
      <c r="K29" s="220">
        <v>0</v>
      </c>
      <c r="L29" s="221">
        <f t="shared" si="1"/>
        <v>0</v>
      </c>
      <c r="M29" s="217"/>
      <c r="N29" s="71"/>
      <c r="O29" s="15"/>
      <c r="P29" s="7"/>
      <c r="Q29" s="362">
        <f>'CUSTOS FIXOS'!P37</f>
        <v>0</v>
      </c>
      <c r="R29" s="363"/>
      <c r="S29" s="272" t="s">
        <v>160</v>
      </c>
      <c r="T29" s="71"/>
      <c r="U29" s="71"/>
      <c r="V29" s="7"/>
      <c r="W29" s="7"/>
      <c r="X29" s="7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ht="15" customHeight="1" x14ac:dyDescent="0.25">
      <c r="A30" s="13"/>
      <c r="B30" s="2"/>
      <c r="C30" s="223">
        <f t="shared" si="0"/>
        <v>2126</v>
      </c>
      <c r="D30" s="217"/>
      <c r="E30" s="218"/>
      <c r="F30" s="217" t="s">
        <v>202</v>
      </c>
      <c r="G30" s="224"/>
      <c r="H30" s="219">
        <v>0</v>
      </c>
      <c r="I30" s="220">
        <v>0</v>
      </c>
      <c r="J30" s="220">
        <v>0</v>
      </c>
      <c r="K30" s="220">
        <v>0</v>
      </c>
      <c r="L30" s="221">
        <f t="shared" si="1"/>
        <v>0</v>
      </c>
      <c r="M30" s="217"/>
      <c r="N30" s="71"/>
      <c r="O30" s="15"/>
      <c r="P30" s="71"/>
      <c r="Q30" s="301"/>
      <c r="R30" s="282"/>
      <c r="S30" s="282"/>
      <c r="T30" s="282"/>
      <c r="U30" s="282"/>
      <c r="V30" s="282"/>
      <c r="W30" s="283"/>
      <c r="X30" s="7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ht="15" customHeight="1" x14ac:dyDescent="0.25">
      <c r="A31" s="13"/>
      <c r="B31" s="2"/>
      <c r="C31" s="223">
        <f t="shared" si="0"/>
        <v>2127</v>
      </c>
      <c r="D31" s="217"/>
      <c r="E31" s="218"/>
      <c r="F31" s="217" t="s">
        <v>203</v>
      </c>
      <c r="G31" s="224"/>
      <c r="H31" s="219">
        <v>0</v>
      </c>
      <c r="I31" s="220">
        <v>0</v>
      </c>
      <c r="J31" s="220">
        <v>0</v>
      </c>
      <c r="K31" s="220">
        <v>0</v>
      </c>
      <c r="L31" s="221">
        <f t="shared" si="1"/>
        <v>0</v>
      </c>
      <c r="M31" s="217"/>
      <c r="N31" s="71"/>
      <c r="O31" s="15"/>
      <c r="P31" s="7"/>
      <c r="Q31" s="258"/>
      <c r="R31" s="71"/>
      <c r="S31" s="71"/>
      <c r="T31" s="71"/>
      <c r="U31" s="71"/>
      <c r="V31" s="71"/>
      <c r="W31" s="259"/>
      <c r="X31" s="7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x14ac:dyDescent="0.25">
      <c r="A32" s="13"/>
      <c r="B32" s="2"/>
      <c r="C32" s="223">
        <f t="shared" si="0"/>
        <v>2128</v>
      </c>
      <c r="D32" s="217"/>
      <c r="E32" s="218"/>
      <c r="F32" s="217" t="s">
        <v>204</v>
      </c>
      <c r="G32" s="224"/>
      <c r="H32" s="219">
        <v>0</v>
      </c>
      <c r="I32" s="220">
        <v>0</v>
      </c>
      <c r="J32" s="220">
        <v>0</v>
      </c>
      <c r="K32" s="220">
        <v>0</v>
      </c>
      <c r="L32" s="221">
        <f t="shared" si="1"/>
        <v>0</v>
      </c>
      <c r="M32" s="217"/>
      <c r="N32" s="71"/>
      <c r="O32" s="15"/>
      <c r="P32" s="71"/>
      <c r="Q32" s="284"/>
      <c r="R32" s="285"/>
      <c r="S32" s="285"/>
      <c r="T32" s="285"/>
      <c r="U32" s="285"/>
      <c r="V32" s="285"/>
      <c r="W32" s="286"/>
      <c r="X32" s="7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x14ac:dyDescent="0.25">
      <c r="A33" s="13"/>
      <c r="B33" s="2"/>
      <c r="C33" s="223">
        <f t="shared" si="0"/>
        <v>2129</v>
      </c>
      <c r="D33" s="217"/>
      <c r="E33" s="218"/>
      <c r="F33" s="217" t="s">
        <v>205</v>
      </c>
      <c r="G33" s="224"/>
      <c r="H33" s="219">
        <v>0</v>
      </c>
      <c r="I33" s="220">
        <v>0</v>
      </c>
      <c r="J33" s="220">
        <v>0</v>
      </c>
      <c r="K33" s="220">
        <v>0</v>
      </c>
      <c r="L33" s="221">
        <f t="shared" si="1"/>
        <v>0</v>
      </c>
      <c r="M33" s="217"/>
      <c r="N33" s="71"/>
      <c r="O33" s="15"/>
      <c r="P33" s="71"/>
      <c r="Q33" s="251"/>
      <c r="R33" s="71"/>
      <c r="S33" s="71"/>
      <c r="T33" s="71"/>
      <c r="U33" s="71"/>
      <c r="V33" s="71"/>
      <c r="W33" s="71"/>
      <c r="X33" s="71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1:34" x14ac:dyDescent="0.25">
      <c r="A34" s="13"/>
      <c r="B34" s="2"/>
      <c r="C34" s="223">
        <f t="shared" si="0"/>
        <v>2130</v>
      </c>
      <c r="D34" s="217"/>
      <c r="E34" s="218"/>
      <c r="F34" s="217" t="s">
        <v>206</v>
      </c>
      <c r="G34" s="224"/>
      <c r="H34" s="219">
        <v>0</v>
      </c>
      <c r="I34" s="220">
        <v>0</v>
      </c>
      <c r="J34" s="220">
        <v>0</v>
      </c>
      <c r="K34" s="220">
        <v>0</v>
      </c>
      <c r="L34" s="221">
        <f t="shared" si="1"/>
        <v>0</v>
      </c>
      <c r="M34" s="217"/>
      <c r="N34" s="71"/>
      <c r="O34" s="15"/>
      <c r="P34" s="71"/>
      <c r="Q34" s="71"/>
      <c r="R34" s="71"/>
      <c r="S34" s="71"/>
      <c r="T34" s="71"/>
      <c r="U34" s="71"/>
      <c r="V34" s="71"/>
      <c r="W34" s="71"/>
      <c r="X34" s="7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x14ac:dyDescent="0.25">
      <c r="A35" s="13"/>
      <c r="B35" s="2"/>
      <c r="C35" s="223">
        <f t="shared" si="0"/>
        <v>2131</v>
      </c>
      <c r="D35" s="217"/>
      <c r="E35" s="218"/>
      <c r="F35" s="217" t="s">
        <v>207</v>
      </c>
      <c r="G35" s="224"/>
      <c r="H35" s="219">
        <v>0</v>
      </c>
      <c r="I35" s="220">
        <v>0</v>
      </c>
      <c r="J35" s="220">
        <v>0</v>
      </c>
      <c r="K35" s="220">
        <v>0</v>
      </c>
      <c r="L35" s="221">
        <f t="shared" si="1"/>
        <v>0</v>
      </c>
      <c r="M35" s="217"/>
      <c r="N35" s="71"/>
      <c r="O35" s="13"/>
      <c r="P35" s="7"/>
      <c r="Q35" s="7"/>
      <c r="R35" s="7"/>
      <c r="S35" s="7"/>
      <c r="T35" s="7"/>
      <c r="U35" s="7"/>
      <c r="V35" s="7"/>
      <c r="W35" s="7"/>
      <c r="X35" s="7"/>
      <c r="Y35" s="13"/>
      <c r="Z35" s="13"/>
      <c r="AA35" s="13"/>
      <c r="AB35" s="13"/>
      <c r="AC35" s="13"/>
      <c r="AD35" s="13"/>
    </row>
    <row r="36" spans="1:34" x14ac:dyDescent="0.25">
      <c r="A36" s="13"/>
      <c r="B36" s="2"/>
      <c r="C36" s="223">
        <f t="shared" si="0"/>
        <v>2132</v>
      </c>
      <c r="D36" s="217"/>
      <c r="E36" s="218"/>
      <c r="F36" s="217" t="s">
        <v>208</v>
      </c>
      <c r="G36" s="224"/>
      <c r="H36" s="219">
        <v>0</v>
      </c>
      <c r="I36" s="220">
        <v>0</v>
      </c>
      <c r="J36" s="220">
        <v>0</v>
      </c>
      <c r="K36" s="220">
        <v>0</v>
      </c>
      <c r="L36" s="221">
        <f t="shared" si="1"/>
        <v>0</v>
      </c>
      <c r="M36" s="217"/>
      <c r="N36" s="71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4" x14ac:dyDescent="0.25">
      <c r="A37" s="13"/>
      <c r="B37" s="2"/>
      <c r="C37" s="223">
        <f t="shared" si="0"/>
        <v>2133</v>
      </c>
      <c r="D37" s="217"/>
      <c r="E37" s="218"/>
      <c r="F37" s="217" t="s">
        <v>209</v>
      </c>
      <c r="G37" s="224"/>
      <c r="H37" s="219">
        <v>0</v>
      </c>
      <c r="I37" s="220">
        <v>0</v>
      </c>
      <c r="J37" s="220">
        <v>0</v>
      </c>
      <c r="K37" s="220">
        <v>0</v>
      </c>
      <c r="L37" s="221">
        <f t="shared" si="1"/>
        <v>0</v>
      </c>
      <c r="M37" s="217"/>
      <c r="N37" s="71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4" x14ac:dyDescent="0.25">
      <c r="A38" s="13"/>
      <c r="B38" s="2"/>
      <c r="C38" s="223">
        <f t="shared" ref="C38:C60" si="4">C37+1</f>
        <v>2134</v>
      </c>
      <c r="D38" s="217"/>
      <c r="E38" s="218"/>
      <c r="F38" s="217" t="s">
        <v>210</v>
      </c>
      <c r="G38" s="224"/>
      <c r="H38" s="219">
        <v>0</v>
      </c>
      <c r="I38" s="220">
        <v>0</v>
      </c>
      <c r="J38" s="220">
        <v>0</v>
      </c>
      <c r="K38" s="220">
        <v>0</v>
      </c>
      <c r="L38" s="221">
        <f t="shared" si="1"/>
        <v>0</v>
      </c>
      <c r="M38" s="217"/>
      <c r="N38" s="71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4" x14ac:dyDescent="0.25">
      <c r="A39" s="13"/>
      <c r="B39" s="2"/>
      <c r="C39" s="223">
        <f t="shared" si="4"/>
        <v>2135</v>
      </c>
      <c r="D39" s="217"/>
      <c r="E39" s="218"/>
      <c r="F39" s="217" t="s">
        <v>211</v>
      </c>
      <c r="G39" s="224"/>
      <c r="H39" s="219">
        <v>0</v>
      </c>
      <c r="I39" s="220">
        <v>0</v>
      </c>
      <c r="J39" s="220">
        <v>0</v>
      </c>
      <c r="K39" s="220">
        <v>0</v>
      </c>
      <c r="L39" s="221">
        <f t="shared" si="1"/>
        <v>0</v>
      </c>
      <c r="M39" s="217"/>
      <c r="N39" s="71"/>
      <c r="O39" s="13"/>
      <c r="P39" s="13"/>
      <c r="X39" s="13"/>
      <c r="Y39" s="13"/>
      <c r="Z39" s="13"/>
      <c r="AA39" s="13"/>
      <c r="AB39" s="13"/>
      <c r="AC39" s="13"/>
      <c r="AD39" s="13"/>
    </row>
    <row r="40" spans="1:34" x14ac:dyDescent="0.25">
      <c r="A40" s="13"/>
      <c r="B40" s="2"/>
      <c r="C40" s="223">
        <f t="shared" si="4"/>
        <v>2136</v>
      </c>
      <c r="D40" s="217"/>
      <c r="E40" s="218"/>
      <c r="F40" s="217" t="s">
        <v>212</v>
      </c>
      <c r="G40" s="224"/>
      <c r="H40" s="219">
        <v>0</v>
      </c>
      <c r="I40" s="220">
        <v>0</v>
      </c>
      <c r="J40" s="220">
        <v>0</v>
      </c>
      <c r="K40" s="220">
        <v>0</v>
      </c>
      <c r="L40" s="221">
        <f t="shared" si="1"/>
        <v>0</v>
      </c>
      <c r="M40" s="217"/>
      <c r="N40" s="71"/>
      <c r="O40" s="13"/>
      <c r="P40" s="13"/>
      <c r="X40" s="13"/>
      <c r="Y40" s="13"/>
      <c r="Z40" s="13"/>
      <c r="AA40" s="13"/>
      <c r="AB40" s="13"/>
      <c r="AC40" s="13"/>
      <c r="AD40" s="13"/>
    </row>
    <row r="41" spans="1:34" x14ac:dyDescent="0.25">
      <c r="A41" s="13"/>
      <c r="B41" s="2"/>
      <c r="C41" s="223">
        <f t="shared" si="4"/>
        <v>2137</v>
      </c>
      <c r="D41" s="217"/>
      <c r="E41" s="218"/>
      <c r="F41" s="217" t="s">
        <v>213</v>
      </c>
      <c r="G41" s="224"/>
      <c r="H41" s="219">
        <v>0</v>
      </c>
      <c r="I41" s="220">
        <v>0</v>
      </c>
      <c r="J41" s="220">
        <v>0</v>
      </c>
      <c r="K41" s="220">
        <v>0</v>
      </c>
      <c r="L41" s="221">
        <f t="shared" si="1"/>
        <v>0</v>
      </c>
      <c r="M41" s="217"/>
      <c r="N41" s="71"/>
      <c r="O41" s="13"/>
      <c r="P41" s="13"/>
      <c r="X41" s="13"/>
      <c r="Y41" s="13"/>
      <c r="Z41" s="13"/>
      <c r="AA41" s="13"/>
      <c r="AB41" s="13"/>
      <c r="AC41" s="13"/>
      <c r="AD41" s="13"/>
    </row>
    <row r="42" spans="1:34" x14ac:dyDescent="0.25">
      <c r="A42" s="13"/>
      <c r="B42" s="2"/>
      <c r="C42" s="223">
        <f t="shared" si="4"/>
        <v>2138</v>
      </c>
      <c r="D42" s="217"/>
      <c r="E42" s="218"/>
      <c r="F42" s="217" t="s">
        <v>214</v>
      </c>
      <c r="G42" s="224"/>
      <c r="H42" s="219">
        <v>0</v>
      </c>
      <c r="I42" s="220">
        <v>0</v>
      </c>
      <c r="J42" s="220">
        <v>0</v>
      </c>
      <c r="K42" s="220">
        <v>0</v>
      </c>
      <c r="L42" s="221">
        <f t="shared" si="1"/>
        <v>0</v>
      </c>
      <c r="M42" s="217"/>
      <c r="N42" s="71"/>
      <c r="O42" s="13"/>
      <c r="P42" s="13"/>
      <c r="X42" s="13"/>
      <c r="Y42" s="13"/>
      <c r="Z42" s="13"/>
      <c r="AA42" s="13"/>
      <c r="AB42" s="13"/>
      <c r="AC42" s="13"/>
      <c r="AD42" s="13"/>
    </row>
    <row r="43" spans="1:34" x14ac:dyDescent="0.25">
      <c r="A43" s="13"/>
      <c r="B43" s="2"/>
      <c r="C43" s="223">
        <f t="shared" si="4"/>
        <v>2139</v>
      </c>
      <c r="D43" s="217"/>
      <c r="E43" s="218"/>
      <c r="F43" s="217" t="s">
        <v>215</v>
      </c>
      <c r="G43" s="224"/>
      <c r="H43" s="219">
        <v>0</v>
      </c>
      <c r="I43" s="220">
        <v>0</v>
      </c>
      <c r="J43" s="220">
        <v>0</v>
      </c>
      <c r="K43" s="220">
        <v>0</v>
      </c>
      <c r="L43" s="221">
        <f t="shared" si="1"/>
        <v>0</v>
      </c>
      <c r="M43" s="217"/>
      <c r="N43" s="71"/>
      <c r="O43" s="13"/>
      <c r="P43" s="13"/>
      <c r="X43" s="13"/>
      <c r="Y43" s="13"/>
      <c r="Z43" s="13"/>
      <c r="AA43" s="13"/>
      <c r="AB43" s="13"/>
      <c r="AC43" s="13"/>
      <c r="AD43" s="13"/>
    </row>
    <row r="44" spans="1:34" x14ac:dyDescent="0.25">
      <c r="A44" s="13"/>
      <c r="B44" s="2"/>
      <c r="C44" s="223">
        <f t="shared" si="4"/>
        <v>2140</v>
      </c>
      <c r="D44" s="217"/>
      <c r="E44" s="218"/>
      <c r="F44" s="217" t="s">
        <v>216</v>
      </c>
      <c r="G44" s="224"/>
      <c r="H44" s="219">
        <v>0</v>
      </c>
      <c r="I44" s="220">
        <v>0</v>
      </c>
      <c r="J44" s="220">
        <v>0</v>
      </c>
      <c r="K44" s="220">
        <v>0</v>
      </c>
      <c r="L44" s="221">
        <f t="shared" si="1"/>
        <v>0</v>
      </c>
      <c r="M44" s="217"/>
      <c r="N44" s="71"/>
      <c r="O44" s="13"/>
      <c r="P44" s="13"/>
      <c r="X44" s="13"/>
      <c r="Y44" s="13"/>
      <c r="Z44" s="13"/>
      <c r="AA44" s="13"/>
      <c r="AB44" s="13"/>
      <c r="AC44" s="13"/>
      <c r="AD44" s="13"/>
    </row>
    <row r="45" spans="1:34" x14ac:dyDescent="0.25">
      <c r="A45" s="13"/>
      <c r="B45" s="2"/>
      <c r="C45" s="223">
        <f t="shared" si="4"/>
        <v>2141</v>
      </c>
      <c r="D45" s="217"/>
      <c r="E45" s="218"/>
      <c r="F45" s="217" t="s">
        <v>217</v>
      </c>
      <c r="G45" s="224"/>
      <c r="H45" s="219">
        <v>0</v>
      </c>
      <c r="I45" s="220">
        <v>0</v>
      </c>
      <c r="J45" s="220">
        <v>0</v>
      </c>
      <c r="K45" s="220">
        <v>0</v>
      </c>
      <c r="L45" s="221">
        <f t="shared" si="1"/>
        <v>0</v>
      </c>
      <c r="M45" s="217"/>
      <c r="N45" s="71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4" x14ac:dyDescent="0.25">
      <c r="A46" s="13"/>
      <c r="B46" s="2"/>
      <c r="C46" s="223">
        <f t="shared" si="4"/>
        <v>2142</v>
      </c>
      <c r="D46" s="217"/>
      <c r="E46" s="218"/>
      <c r="F46" s="217" t="s">
        <v>218</v>
      </c>
      <c r="G46" s="224"/>
      <c r="H46" s="219">
        <v>0</v>
      </c>
      <c r="I46" s="220">
        <v>0</v>
      </c>
      <c r="J46" s="220">
        <v>0</v>
      </c>
      <c r="K46" s="220">
        <v>0</v>
      </c>
      <c r="L46" s="221">
        <f t="shared" si="1"/>
        <v>0</v>
      </c>
      <c r="M46" s="217"/>
      <c r="N46" s="71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4" x14ac:dyDescent="0.25">
      <c r="A47" s="13"/>
      <c r="B47" s="2"/>
      <c r="C47" s="223">
        <f t="shared" si="4"/>
        <v>2143</v>
      </c>
      <c r="D47" s="217"/>
      <c r="E47" s="218"/>
      <c r="F47" s="217" t="s">
        <v>219</v>
      </c>
      <c r="G47" s="224"/>
      <c r="H47" s="219">
        <v>0</v>
      </c>
      <c r="I47" s="220">
        <v>0</v>
      </c>
      <c r="J47" s="220">
        <v>0</v>
      </c>
      <c r="K47" s="220">
        <v>0</v>
      </c>
      <c r="L47" s="221">
        <f t="shared" si="1"/>
        <v>0</v>
      </c>
      <c r="M47" s="217"/>
      <c r="N47" s="71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4" x14ac:dyDescent="0.25">
      <c r="A48" s="13"/>
      <c r="B48" s="2"/>
      <c r="C48" s="223">
        <f t="shared" si="4"/>
        <v>2144</v>
      </c>
      <c r="D48" s="217"/>
      <c r="E48" s="218"/>
      <c r="F48" s="217" t="s">
        <v>220</v>
      </c>
      <c r="G48" s="224"/>
      <c r="H48" s="219">
        <v>0</v>
      </c>
      <c r="I48" s="220">
        <v>0</v>
      </c>
      <c r="J48" s="220">
        <v>0</v>
      </c>
      <c r="K48" s="220">
        <v>0</v>
      </c>
      <c r="L48" s="221">
        <f t="shared" si="1"/>
        <v>0</v>
      </c>
      <c r="M48" s="217"/>
      <c r="N48" s="71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25">
      <c r="A49" s="13"/>
      <c r="B49" s="2"/>
      <c r="C49" s="223">
        <f t="shared" si="4"/>
        <v>2145</v>
      </c>
      <c r="D49" s="217"/>
      <c r="E49" s="218"/>
      <c r="F49" s="217" t="s">
        <v>221</v>
      </c>
      <c r="G49" s="224"/>
      <c r="H49" s="219">
        <v>0</v>
      </c>
      <c r="I49" s="220">
        <v>0</v>
      </c>
      <c r="J49" s="220">
        <v>0</v>
      </c>
      <c r="K49" s="220">
        <v>0</v>
      </c>
      <c r="L49" s="221">
        <f t="shared" si="1"/>
        <v>0</v>
      </c>
      <c r="M49" s="217"/>
      <c r="N49" s="71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5">
      <c r="A50" s="13"/>
      <c r="B50" s="2"/>
      <c r="C50" s="223">
        <f t="shared" si="4"/>
        <v>2146</v>
      </c>
      <c r="D50" s="217"/>
      <c r="E50" s="218"/>
      <c r="F50" s="217" t="s">
        <v>222</v>
      </c>
      <c r="G50" s="224"/>
      <c r="H50" s="219">
        <v>0</v>
      </c>
      <c r="I50" s="220">
        <v>0</v>
      </c>
      <c r="J50" s="220">
        <v>0</v>
      </c>
      <c r="K50" s="220">
        <v>0</v>
      </c>
      <c r="L50" s="221">
        <f t="shared" si="1"/>
        <v>0</v>
      </c>
      <c r="M50" s="217"/>
      <c r="N50" s="71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5">
      <c r="A51" s="13"/>
      <c r="B51" s="2"/>
      <c r="C51" s="223">
        <f t="shared" si="4"/>
        <v>2147</v>
      </c>
      <c r="D51" s="217"/>
      <c r="E51" s="218"/>
      <c r="F51" s="217" t="s">
        <v>223</v>
      </c>
      <c r="G51" s="224"/>
      <c r="H51" s="219">
        <v>0</v>
      </c>
      <c r="I51" s="220">
        <v>0</v>
      </c>
      <c r="J51" s="220">
        <v>0</v>
      </c>
      <c r="K51" s="220">
        <v>0</v>
      </c>
      <c r="L51" s="221">
        <f t="shared" si="1"/>
        <v>0</v>
      </c>
      <c r="M51" s="217"/>
      <c r="N51" s="71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x14ac:dyDescent="0.25">
      <c r="A52" s="13"/>
      <c r="B52" s="2"/>
      <c r="C52" s="223">
        <f t="shared" si="4"/>
        <v>2148</v>
      </c>
      <c r="D52" s="217"/>
      <c r="E52" s="218"/>
      <c r="F52" s="217" t="s">
        <v>224</v>
      </c>
      <c r="G52" s="224"/>
      <c r="H52" s="219">
        <v>0</v>
      </c>
      <c r="I52" s="220">
        <v>0</v>
      </c>
      <c r="J52" s="220">
        <v>0</v>
      </c>
      <c r="K52" s="220">
        <v>0</v>
      </c>
      <c r="L52" s="221">
        <f t="shared" si="1"/>
        <v>0</v>
      </c>
      <c r="M52" s="217"/>
      <c r="N52" s="71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5">
      <c r="A53" s="13"/>
      <c r="B53" s="2"/>
      <c r="C53" s="223">
        <f t="shared" si="4"/>
        <v>2149</v>
      </c>
      <c r="D53" s="217"/>
      <c r="E53" s="218"/>
      <c r="F53" s="217" t="s">
        <v>225</v>
      </c>
      <c r="G53" s="224"/>
      <c r="H53" s="219">
        <v>0</v>
      </c>
      <c r="I53" s="220">
        <v>0</v>
      </c>
      <c r="J53" s="220">
        <v>0</v>
      </c>
      <c r="K53" s="220">
        <v>0</v>
      </c>
      <c r="L53" s="221">
        <f t="shared" si="1"/>
        <v>0</v>
      </c>
      <c r="M53" s="217"/>
      <c r="N53" s="71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x14ac:dyDescent="0.25">
      <c r="A54" s="13"/>
      <c r="B54" s="2"/>
      <c r="C54" s="223">
        <f t="shared" si="4"/>
        <v>2150</v>
      </c>
      <c r="D54" s="217"/>
      <c r="E54" s="218"/>
      <c r="F54" s="217" t="s">
        <v>226</v>
      </c>
      <c r="G54" s="224"/>
      <c r="H54" s="219">
        <v>0</v>
      </c>
      <c r="I54" s="220">
        <v>0</v>
      </c>
      <c r="J54" s="220">
        <v>0</v>
      </c>
      <c r="K54" s="220">
        <v>0</v>
      </c>
      <c r="L54" s="221">
        <f t="shared" si="1"/>
        <v>0</v>
      </c>
      <c r="M54" s="217"/>
      <c r="N54" s="71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25">
      <c r="A55" s="13"/>
      <c r="B55" s="2"/>
      <c r="C55" s="223">
        <f t="shared" si="4"/>
        <v>2151</v>
      </c>
      <c r="D55" s="217"/>
      <c r="E55" s="218"/>
      <c r="F55" s="217" t="s">
        <v>227</v>
      </c>
      <c r="G55" s="224"/>
      <c r="H55" s="219">
        <v>0</v>
      </c>
      <c r="I55" s="220">
        <v>0</v>
      </c>
      <c r="J55" s="220">
        <v>0</v>
      </c>
      <c r="K55" s="220">
        <v>0</v>
      </c>
      <c r="L55" s="221">
        <f t="shared" si="1"/>
        <v>0</v>
      </c>
      <c r="M55" s="217"/>
      <c r="N55" s="71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x14ac:dyDescent="0.25">
      <c r="A56" s="13"/>
      <c r="B56" s="2"/>
      <c r="C56" s="223">
        <f t="shared" si="4"/>
        <v>2152</v>
      </c>
      <c r="D56" s="217"/>
      <c r="E56" s="218"/>
      <c r="F56" s="217" t="s">
        <v>228</v>
      </c>
      <c r="G56" s="224"/>
      <c r="H56" s="219">
        <v>0</v>
      </c>
      <c r="I56" s="220">
        <v>0</v>
      </c>
      <c r="J56" s="220">
        <v>0</v>
      </c>
      <c r="K56" s="220">
        <v>0</v>
      </c>
      <c r="L56" s="221">
        <f t="shared" si="1"/>
        <v>0</v>
      </c>
      <c r="M56" s="217"/>
      <c r="N56" s="71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x14ac:dyDescent="0.25">
      <c r="A57" s="13"/>
      <c r="B57" s="2"/>
      <c r="C57" s="223">
        <f t="shared" si="4"/>
        <v>2153</v>
      </c>
      <c r="D57" s="217"/>
      <c r="E57" s="218"/>
      <c r="F57" s="217" t="s">
        <v>229</v>
      </c>
      <c r="G57" s="224"/>
      <c r="H57" s="219">
        <v>0</v>
      </c>
      <c r="I57" s="220">
        <v>0</v>
      </c>
      <c r="J57" s="220">
        <v>0</v>
      </c>
      <c r="K57" s="220">
        <v>0</v>
      </c>
      <c r="L57" s="221">
        <f t="shared" si="1"/>
        <v>0</v>
      </c>
      <c r="M57" s="217"/>
      <c r="N57" s="71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x14ac:dyDescent="0.25">
      <c r="A58" s="13"/>
      <c r="B58" s="2"/>
      <c r="C58" s="223">
        <f t="shared" si="4"/>
        <v>2154</v>
      </c>
      <c r="D58" s="217"/>
      <c r="E58" s="218"/>
      <c r="F58" s="217" t="s">
        <v>230</v>
      </c>
      <c r="G58" s="224"/>
      <c r="H58" s="219">
        <v>0</v>
      </c>
      <c r="I58" s="220">
        <v>0</v>
      </c>
      <c r="J58" s="220">
        <v>0</v>
      </c>
      <c r="K58" s="220">
        <v>0</v>
      </c>
      <c r="L58" s="221">
        <f t="shared" si="1"/>
        <v>0</v>
      </c>
      <c r="M58" s="217"/>
      <c r="N58" s="71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x14ac:dyDescent="0.25">
      <c r="A59" s="13"/>
      <c r="B59" s="2"/>
      <c r="C59" s="223">
        <f t="shared" si="4"/>
        <v>2155</v>
      </c>
      <c r="D59" s="217"/>
      <c r="E59" s="218"/>
      <c r="F59" s="217" t="s">
        <v>231</v>
      </c>
      <c r="G59" s="224"/>
      <c r="H59" s="219">
        <v>0</v>
      </c>
      <c r="I59" s="220">
        <v>0</v>
      </c>
      <c r="J59" s="220">
        <v>0</v>
      </c>
      <c r="K59" s="220">
        <v>0</v>
      </c>
      <c r="L59" s="221">
        <f t="shared" si="1"/>
        <v>0</v>
      </c>
      <c r="M59" s="217"/>
      <c r="N59" s="71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x14ac:dyDescent="0.25">
      <c r="A60" s="13"/>
      <c r="B60" s="2"/>
      <c r="C60" s="223">
        <f t="shared" si="4"/>
        <v>2156</v>
      </c>
      <c r="D60" s="217"/>
      <c r="E60" s="218"/>
      <c r="F60" s="217" t="s">
        <v>232</v>
      </c>
      <c r="G60" s="224"/>
      <c r="H60" s="219">
        <v>0</v>
      </c>
      <c r="I60" s="220">
        <v>0</v>
      </c>
      <c r="J60" s="220">
        <v>0</v>
      </c>
      <c r="K60" s="220">
        <v>0</v>
      </c>
      <c r="L60" s="221">
        <f t="shared" si="1"/>
        <v>0</v>
      </c>
      <c r="M60" s="217"/>
      <c r="N60" s="71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x14ac:dyDescent="0.25">
      <c r="A61" s="13"/>
      <c r="B61" s="2"/>
      <c r="C61" s="223">
        <f t="shared" ref="C61:C82" si="5">C60+1</f>
        <v>2157</v>
      </c>
      <c r="D61" s="217"/>
      <c r="E61" s="218"/>
      <c r="F61" s="217" t="s">
        <v>233</v>
      </c>
      <c r="G61" s="224"/>
      <c r="H61" s="219">
        <v>0</v>
      </c>
      <c r="I61" s="220">
        <v>0</v>
      </c>
      <c r="J61" s="220">
        <v>0</v>
      </c>
      <c r="K61" s="220">
        <v>0</v>
      </c>
      <c r="L61" s="221">
        <f t="shared" si="1"/>
        <v>0</v>
      </c>
      <c r="M61" s="217"/>
      <c r="N61" s="71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x14ac:dyDescent="0.25">
      <c r="A62" s="13"/>
      <c r="B62" s="2"/>
      <c r="C62" s="223">
        <f t="shared" si="5"/>
        <v>2158</v>
      </c>
      <c r="D62" s="217"/>
      <c r="E62" s="218"/>
      <c r="F62" s="217" t="s">
        <v>234</v>
      </c>
      <c r="G62" s="224"/>
      <c r="H62" s="219">
        <v>0</v>
      </c>
      <c r="I62" s="220">
        <v>0</v>
      </c>
      <c r="J62" s="220">
        <v>0</v>
      </c>
      <c r="K62" s="220">
        <v>0</v>
      </c>
      <c r="L62" s="221">
        <f t="shared" si="1"/>
        <v>0</v>
      </c>
      <c r="M62" s="217"/>
      <c r="N62" s="71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x14ac:dyDescent="0.25">
      <c r="A63" s="13"/>
      <c r="B63" s="2"/>
      <c r="C63" s="223">
        <f t="shared" si="5"/>
        <v>2159</v>
      </c>
      <c r="D63" s="217"/>
      <c r="E63" s="218"/>
      <c r="F63" s="217" t="s">
        <v>235</v>
      </c>
      <c r="G63" s="224"/>
      <c r="H63" s="219">
        <v>0</v>
      </c>
      <c r="I63" s="220">
        <v>0</v>
      </c>
      <c r="J63" s="220">
        <v>0</v>
      </c>
      <c r="K63" s="220">
        <v>0</v>
      </c>
      <c r="L63" s="221">
        <f t="shared" si="1"/>
        <v>0</v>
      </c>
      <c r="M63" s="217"/>
      <c r="N63" s="71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x14ac:dyDescent="0.25">
      <c r="A64" s="13"/>
      <c r="B64" s="2"/>
      <c r="C64" s="223">
        <f t="shared" si="5"/>
        <v>2160</v>
      </c>
      <c r="D64" s="217"/>
      <c r="E64" s="218"/>
      <c r="F64" s="217" t="s">
        <v>236</v>
      </c>
      <c r="G64" s="224"/>
      <c r="H64" s="219">
        <v>0</v>
      </c>
      <c r="I64" s="220">
        <v>0</v>
      </c>
      <c r="J64" s="220">
        <v>0</v>
      </c>
      <c r="K64" s="220">
        <v>0</v>
      </c>
      <c r="L64" s="221">
        <f t="shared" si="1"/>
        <v>0</v>
      </c>
      <c r="M64" s="217"/>
      <c r="N64" s="71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x14ac:dyDescent="0.25">
      <c r="A65" s="13"/>
      <c r="B65" s="2"/>
      <c r="C65" s="223">
        <f t="shared" si="5"/>
        <v>2161</v>
      </c>
      <c r="D65" s="217"/>
      <c r="E65" s="218"/>
      <c r="F65" s="217" t="s">
        <v>237</v>
      </c>
      <c r="G65" s="224"/>
      <c r="H65" s="219">
        <v>0</v>
      </c>
      <c r="I65" s="220">
        <v>0</v>
      </c>
      <c r="J65" s="220">
        <v>0</v>
      </c>
      <c r="K65" s="220">
        <v>0</v>
      </c>
      <c r="L65" s="221">
        <f t="shared" si="1"/>
        <v>0</v>
      </c>
      <c r="M65" s="217"/>
      <c r="N65" s="71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x14ac:dyDescent="0.25">
      <c r="A66" s="13"/>
      <c r="B66" s="2"/>
      <c r="C66" s="223">
        <f t="shared" si="5"/>
        <v>2162</v>
      </c>
      <c r="D66" s="217"/>
      <c r="E66" s="218"/>
      <c r="F66" s="217" t="s">
        <v>238</v>
      </c>
      <c r="G66" s="224"/>
      <c r="H66" s="219">
        <v>0</v>
      </c>
      <c r="I66" s="220">
        <v>0</v>
      </c>
      <c r="J66" s="220">
        <v>0</v>
      </c>
      <c r="K66" s="220">
        <v>0</v>
      </c>
      <c r="L66" s="221">
        <f t="shared" si="1"/>
        <v>0</v>
      </c>
      <c r="M66" s="217"/>
      <c r="N66" s="71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x14ac:dyDescent="0.25">
      <c r="A67" s="13"/>
      <c r="B67" s="2"/>
      <c r="C67" s="223">
        <f t="shared" si="5"/>
        <v>2163</v>
      </c>
      <c r="D67" s="217"/>
      <c r="E67" s="218"/>
      <c r="F67" s="217" t="s">
        <v>239</v>
      </c>
      <c r="G67" s="224"/>
      <c r="H67" s="219">
        <v>0</v>
      </c>
      <c r="I67" s="220">
        <v>0</v>
      </c>
      <c r="J67" s="220">
        <v>0</v>
      </c>
      <c r="K67" s="220">
        <v>0</v>
      </c>
      <c r="L67" s="221">
        <f t="shared" si="1"/>
        <v>0</v>
      </c>
      <c r="M67" s="217"/>
      <c r="N67" s="71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x14ac:dyDescent="0.25">
      <c r="A68" s="13"/>
      <c r="B68" s="2"/>
      <c r="C68" s="223">
        <f t="shared" si="5"/>
        <v>2164</v>
      </c>
      <c r="D68" s="217"/>
      <c r="E68" s="218"/>
      <c r="F68" s="217" t="s">
        <v>240</v>
      </c>
      <c r="G68" s="224"/>
      <c r="H68" s="219">
        <v>0</v>
      </c>
      <c r="I68" s="220">
        <v>0</v>
      </c>
      <c r="J68" s="220">
        <v>0</v>
      </c>
      <c r="K68" s="220">
        <v>0</v>
      </c>
      <c r="L68" s="221">
        <f t="shared" si="1"/>
        <v>0</v>
      </c>
      <c r="M68" s="217"/>
      <c r="N68" s="71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x14ac:dyDescent="0.25">
      <c r="A69" s="13"/>
      <c r="B69" s="2"/>
      <c r="C69" s="223">
        <f t="shared" si="5"/>
        <v>2165</v>
      </c>
      <c r="D69" s="217"/>
      <c r="E69" s="218"/>
      <c r="F69" s="217" t="s">
        <v>241</v>
      </c>
      <c r="G69" s="224"/>
      <c r="H69" s="219">
        <v>0</v>
      </c>
      <c r="I69" s="220">
        <v>0</v>
      </c>
      <c r="J69" s="220">
        <v>0</v>
      </c>
      <c r="K69" s="220">
        <v>0</v>
      </c>
      <c r="L69" s="221">
        <f t="shared" si="1"/>
        <v>0</v>
      </c>
      <c r="M69" s="217"/>
      <c r="N69" s="71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x14ac:dyDescent="0.25">
      <c r="A70" s="13"/>
      <c r="B70" s="2"/>
      <c r="C70" s="223">
        <f t="shared" si="5"/>
        <v>2166</v>
      </c>
      <c r="D70" s="217"/>
      <c r="E70" s="218"/>
      <c r="F70" s="217" t="s">
        <v>242</v>
      </c>
      <c r="G70" s="224"/>
      <c r="H70" s="219">
        <v>0</v>
      </c>
      <c r="I70" s="220">
        <v>0</v>
      </c>
      <c r="J70" s="220">
        <v>0</v>
      </c>
      <c r="K70" s="220">
        <v>0</v>
      </c>
      <c r="L70" s="221">
        <f t="shared" ref="L70:L103" si="6">H70-(I70+J70+K70)</f>
        <v>0</v>
      </c>
      <c r="M70" s="217"/>
      <c r="N70" s="71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 x14ac:dyDescent="0.25">
      <c r="A71" s="13"/>
      <c r="B71" s="2"/>
      <c r="C71" s="223">
        <f t="shared" si="5"/>
        <v>2167</v>
      </c>
      <c r="D71" s="217"/>
      <c r="E71" s="218"/>
      <c r="F71" s="217" t="s">
        <v>243</v>
      </c>
      <c r="G71" s="224"/>
      <c r="H71" s="219">
        <v>0</v>
      </c>
      <c r="I71" s="220">
        <v>0</v>
      </c>
      <c r="J71" s="220">
        <v>0</v>
      </c>
      <c r="K71" s="220">
        <v>0</v>
      </c>
      <c r="L71" s="221">
        <f t="shared" si="6"/>
        <v>0</v>
      </c>
      <c r="M71" s="217"/>
      <c r="N71" s="71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x14ac:dyDescent="0.25">
      <c r="A72" s="13"/>
      <c r="B72" s="2"/>
      <c r="C72" s="223">
        <f t="shared" si="5"/>
        <v>2168</v>
      </c>
      <c r="D72" s="217"/>
      <c r="E72" s="218"/>
      <c r="F72" s="217" t="s">
        <v>244</v>
      </c>
      <c r="G72" s="224"/>
      <c r="H72" s="219">
        <v>0</v>
      </c>
      <c r="I72" s="220">
        <v>0</v>
      </c>
      <c r="J72" s="220">
        <v>0</v>
      </c>
      <c r="K72" s="220">
        <v>0</v>
      </c>
      <c r="L72" s="221">
        <f t="shared" si="6"/>
        <v>0</v>
      </c>
      <c r="M72" s="217"/>
      <c r="N72" s="71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x14ac:dyDescent="0.25">
      <c r="A73" s="13"/>
      <c r="B73" s="2"/>
      <c r="C73" s="223">
        <f t="shared" si="5"/>
        <v>2169</v>
      </c>
      <c r="D73" s="217"/>
      <c r="E73" s="218"/>
      <c r="F73" s="217" t="s">
        <v>245</v>
      </c>
      <c r="G73" s="224"/>
      <c r="H73" s="219">
        <v>0</v>
      </c>
      <c r="I73" s="220">
        <v>0</v>
      </c>
      <c r="J73" s="220">
        <v>0</v>
      </c>
      <c r="K73" s="220">
        <v>0</v>
      </c>
      <c r="L73" s="221">
        <f t="shared" si="6"/>
        <v>0</v>
      </c>
      <c r="M73" s="217"/>
      <c r="N73" s="71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x14ac:dyDescent="0.25">
      <c r="A74" s="13"/>
      <c r="B74" s="2"/>
      <c r="C74" s="223">
        <f t="shared" si="5"/>
        <v>2170</v>
      </c>
      <c r="D74" s="217"/>
      <c r="E74" s="218"/>
      <c r="F74" s="217" t="s">
        <v>246</v>
      </c>
      <c r="G74" s="224"/>
      <c r="H74" s="219">
        <v>0</v>
      </c>
      <c r="I74" s="220">
        <v>0</v>
      </c>
      <c r="J74" s="220">
        <v>0</v>
      </c>
      <c r="K74" s="220">
        <v>0</v>
      </c>
      <c r="L74" s="221">
        <f t="shared" si="6"/>
        <v>0</v>
      </c>
      <c r="M74" s="217"/>
      <c r="N74" s="7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x14ac:dyDescent="0.25">
      <c r="A75" s="13"/>
      <c r="B75" s="2"/>
      <c r="C75" s="223">
        <f t="shared" si="5"/>
        <v>2171</v>
      </c>
      <c r="D75" s="217"/>
      <c r="E75" s="218"/>
      <c r="F75" s="217" t="s">
        <v>247</v>
      </c>
      <c r="G75" s="224"/>
      <c r="H75" s="219">
        <v>0</v>
      </c>
      <c r="I75" s="220">
        <v>0</v>
      </c>
      <c r="J75" s="220">
        <v>0</v>
      </c>
      <c r="K75" s="220">
        <v>0</v>
      </c>
      <c r="L75" s="221">
        <f t="shared" si="6"/>
        <v>0</v>
      </c>
      <c r="M75" s="217"/>
      <c r="N75" s="71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x14ac:dyDescent="0.25">
      <c r="A76" s="13"/>
      <c r="B76" s="2"/>
      <c r="C76" s="223">
        <f t="shared" si="5"/>
        <v>2172</v>
      </c>
      <c r="D76" s="217"/>
      <c r="E76" s="218"/>
      <c r="F76" s="217" t="s">
        <v>248</v>
      </c>
      <c r="G76" s="224"/>
      <c r="H76" s="219">
        <v>0</v>
      </c>
      <c r="I76" s="220">
        <v>0</v>
      </c>
      <c r="J76" s="220">
        <v>0</v>
      </c>
      <c r="K76" s="220">
        <v>0</v>
      </c>
      <c r="L76" s="221">
        <f t="shared" si="6"/>
        <v>0</v>
      </c>
      <c r="M76" s="217"/>
      <c r="N76" s="71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x14ac:dyDescent="0.25">
      <c r="A77" s="13"/>
      <c r="B77" s="2"/>
      <c r="C77" s="223">
        <f t="shared" si="5"/>
        <v>2173</v>
      </c>
      <c r="D77" s="217"/>
      <c r="E77" s="218"/>
      <c r="F77" s="217" t="s">
        <v>249</v>
      </c>
      <c r="G77" s="224"/>
      <c r="H77" s="219">
        <v>0</v>
      </c>
      <c r="I77" s="220">
        <v>0</v>
      </c>
      <c r="J77" s="220">
        <v>0</v>
      </c>
      <c r="K77" s="220">
        <v>0</v>
      </c>
      <c r="L77" s="221">
        <f t="shared" si="6"/>
        <v>0</v>
      </c>
      <c r="M77" s="217"/>
      <c r="N77" s="71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x14ac:dyDescent="0.25">
      <c r="A78" s="13"/>
      <c r="B78" s="2"/>
      <c r="C78" s="223">
        <f t="shared" si="5"/>
        <v>2174</v>
      </c>
      <c r="D78" s="217"/>
      <c r="E78" s="218"/>
      <c r="F78" s="217" t="s">
        <v>250</v>
      </c>
      <c r="G78" s="224"/>
      <c r="H78" s="219">
        <v>0</v>
      </c>
      <c r="I78" s="220">
        <v>0</v>
      </c>
      <c r="J78" s="220">
        <v>0</v>
      </c>
      <c r="K78" s="220">
        <v>0</v>
      </c>
      <c r="L78" s="221">
        <f t="shared" si="6"/>
        <v>0</v>
      </c>
      <c r="M78" s="217"/>
      <c r="N78" s="71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 x14ac:dyDescent="0.25">
      <c r="A79" s="13"/>
      <c r="B79" s="2"/>
      <c r="C79" s="223">
        <f t="shared" si="5"/>
        <v>2175</v>
      </c>
      <c r="D79" s="217"/>
      <c r="E79" s="218"/>
      <c r="F79" s="217" t="s">
        <v>251</v>
      </c>
      <c r="G79" s="224"/>
      <c r="H79" s="219">
        <v>0</v>
      </c>
      <c r="I79" s="220">
        <v>0</v>
      </c>
      <c r="J79" s="220">
        <v>0</v>
      </c>
      <c r="K79" s="220">
        <v>0</v>
      </c>
      <c r="L79" s="221">
        <f t="shared" si="6"/>
        <v>0</v>
      </c>
      <c r="M79" s="217"/>
      <c r="N79" s="71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 x14ac:dyDescent="0.25">
      <c r="A80" s="13"/>
      <c r="B80" s="2"/>
      <c r="C80" s="223">
        <f t="shared" si="5"/>
        <v>2176</v>
      </c>
      <c r="D80" s="217"/>
      <c r="E80" s="218"/>
      <c r="F80" s="217" t="s">
        <v>252</v>
      </c>
      <c r="G80" s="224"/>
      <c r="H80" s="219">
        <v>0</v>
      </c>
      <c r="I80" s="220">
        <v>0</v>
      </c>
      <c r="J80" s="220">
        <v>0</v>
      </c>
      <c r="K80" s="220">
        <v>0</v>
      </c>
      <c r="L80" s="221">
        <f t="shared" si="6"/>
        <v>0</v>
      </c>
      <c r="M80" s="217"/>
      <c r="N80" s="71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30" x14ac:dyDescent="0.25">
      <c r="A81" s="13"/>
      <c r="B81" s="2"/>
      <c r="C81" s="223">
        <f t="shared" si="5"/>
        <v>2177</v>
      </c>
      <c r="D81" s="217"/>
      <c r="E81" s="218"/>
      <c r="F81" s="217" t="s">
        <v>253</v>
      </c>
      <c r="G81" s="224"/>
      <c r="H81" s="219">
        <v>0</v>
      </c>
      <c r="I81" s="220">
        <v>0</v>
      </c>
      <c r="J81" s="220">
        <v>0</v>
      </c>
      <c r="K81" s="220">
        <v>0</v>
      </c>
      <c r="L81" s="221">
        <f t="shared" si="6"/>
        <v>0</v>
      </c>
      <c r="M81" s="217"/>
      <c r="N81" s="71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spans="1:30" x14ac:dyDescent="0.25">
      <c r="A82" s="13"/>
      <c r="B82" s="2"/>
      <c r="C82" s="223">
        <f t="shared" si="5"/>
        <v>2178</v>
      </c>
      <c r="D82" s="217"/>
      <c r="E82" s="218"/>
      <c r="F82" s="217" t="s">
        <v>254</v>
      </c>
      <c r="G82" s="224"/>
      <c r="H82" s="219">
        <v>0</v>
      </c>
      <c r="I82" s="220">
        <v>0</v>
      </c>
      <c r="J82" s="220">
        <v>0</v>
      </c>
      <c r="K82" s="220">
        <v>0</v>
      </c>
      <c r="L82" s="221">
        <f t="shared" si="6"/>
        <v>0</v>
      </c>
      <c r="M82" s="217"/>
      <c r="N82" s="71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1:30" x14ac:dyDescent="0.25">
      <c r="A83" s="13"/>
      <c r="B83" s="2"/>
      <c r="C83" s="223">
        <f t="shared" ref="C83:C100" si="7">C82+1</f>
        <v>2179</v>
      </c>
      <c r="D83" s="217"/>
      <c r="E83" s="218"/>
      <c r="F83" s="217" t="s">
        <v>255</v>
      </c>
      <c r="G83" s="224"/>
      <c r="H83" s="219">
        <v>0</v>
      </c>
      <c r="I83" s="220">
        <v>0</v>
      </c>
      <c r="J83" s="220">
        <v>0</v>
      </c>
      <c r="K83" s="220">
        <v>0</v>
      </c>
      <c r="L83" s="221">
        <f t="shared" si="6"/>
        <v>0</v>
      </c>
      <c r="M83" s="217"/>
      <c r="N83" s="71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spans="1:30" x14ac:dyDescent="0.25">
      <c r="A84" s="13"/>
      <c r="B84" s="2"/>
      <c r="C84" s="223">
        <f t="shared" si="7"/>
        <v>2180</v>
      </c>
      <c r="D84" s="217"/>
      <c r="E84" s="218"/>
      <c r="F84" s="217" t="s">
        <v>256</v>
      </c>
      <c r="G84" s="224"/>
      <c r="H84" s="219">
        <v>0</v>
      </c>
      <c r="I84" s="220">
        <v>0</v>
      </c>
      <c r="J84" s="220">
        <v>0</v>
      </c>
      <c r="K84" s="220">
        <v>0</v>
      </c>
      <c r="L84" s="221">
        <f t="shared" si="6"/>
        <v>0</v>
      </c>
      <c r="M84" s="217"/>
      <c r="N84" s="71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spans="1:30" x14ac:dyDescent="0.25">
      <c r="A85" s="13"/>
      <c r="B85" s="2"/>
      <c r="C85" s="223">
        <f t="shared" si="7"/>
        <v>2181</v>
      </c>
      <c r="D85" s="217"/>
      <c r="E85" s="218"/>
      <c r="F85" s="217" t="s">
        <v>257</v>
      </c>
      <c r="G85" s="224"/>
      <c r="H85" s="219">
        <v>0</v>
      </c>
      <c r="I85" s="220">
        <v>0</v>
      </c>
      <c r="J85" s="220">
        <v>0</v>
      </c>
      <c r="K85" s="220">
        <v>0</v>
      </c>
      <c r="L85" s="221">
        <f t="shared" si="6"/>
        <v>0</v>
      </c>
      <c r="M85" s="217"/>
      <c r="N85" s="71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spans="1:30" x14ac:dyDescent="0.25">
      <c r="A86" s="13"/>
      <c r="B86" s="2"/>
      <c r="C86" s="223">
        <f t="shared" si="7"/>
        <v>2182</v>
      </c>
      <c r="D86" s="217"/>
      <c r="E86" s="218"/>
      <c r="F86" s="217" t="s">
        <v>258</v>
      </c>
      <c r="G86" s="224"/>
      <c r="H86" s="219">
        <v>0</v>
      </c>
      <c r="I86" s="220">
        <v>0</v>
      </c>
      <c r="J86" s="220">
        <v>0</v>
      </c>
      <c r="K86" s="220">
        <v>0</v>
      </c>
      <c r="L86" s="221">
        <f t="shared" si="6"/>
        <v>0</v>
      </c>
      <c r="M86" s="217"/>
      <c r="N86" s="71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1:30" x14ac:dyDescent="0.25">
      <c r="A87" s="13"/>
      <c r="B87" s="2"/>
      <c r="C87" s="223">
        <f t="shared" si="7"/>
        <v>2183</v>
      </c>
      <c r="D87" s="217"/>
      <c r="E87" s="218"/>
      <c r="F87" s="217" t="s">
        <v>259</v>
      </c>
      <c r="G87" s="224"/>
      <c r="H87" s="219">
        <v>0</v>
      </c>
      <c r="I87" s="220">
        <v>0</v>
      </c>
      <c r="J87" s="220">
        <v>0</v>
      </c>
      <c r="K87" s="220">
        <v>0</v>
      </c>
      <c r="L87" s="221">
        <f t="shared" si="6"/>
        <v>0</v>
      </c>
      <c r="M87" s="217"/>
      <c r="N87" s="71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1:30" x14ac:dyDescent="0.25">
      <c r="A88" s="13"/>
      <c r="B88" s="2"/>
      <c r="C88" s="223">
        <f t="shared" si="7"/>
        <v>2184</v>
      </c>
      <c r="D88" s="217"/>
      <c r="E88" s="218"/>
      <c r="F88" s="217" t="s">
        <v>260</v>
      </c>
      <c r="G88" s="224"/>
      <c r="H88" s="219">
        <v>0</v>
      </c>
      <c r="I88" s="220">
        <v>0</v>
      </c>
      <c r="J88" s="220">
        <v>0</v>
      </c>
      <c r="K88" s="220">
        <v>0</v>
      </c>
      <c r="L88" s="221">
        <f t="shared" si="6"/>
        <v>0</v>
      </c>
      <c r="M88" s="217"/>
      <c r="N88" s="71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1:30" x14ac:dyDescent="0.25">
      <c r="A89" s="13"/>
      <c r="B89" s="2"/>
      <c r="C89" s="223">
        <f t="shared" si="7"/>
        <v>2185</v>
      </c>
      <c r="D89" s="217"/>
      <c r="E89" s="218"/>
      <c r="F89" s="217" t="s">
        <v>261</v>
      </c>
      <c r="G89" s="224"/>
      <c r="H89" s="219">
        <v>0</v>
      </c>
      <c r="I89" s="220">
        <v>0</v>
      </c>
      <c r="J89" s="220">
        <v>0</v>
      </c>
      <c r="K89" s="220">
        <v>0</v>
      </c>
      <c r="L89" s="221">
        <f t="shared" si="6"/>
        <v>0</v>
      </c>
      <c r="M89" s="217"/>
      <c r="N89" s="71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0" x14ac:dyDescent="0.25">
      <c r="A90" s="13"/>
      <c r="B90" s="2"/>
      <c r="C90" s="223">
        <f t="shared" si="7"/>
        <v>2186</v>
      </c>
      <c r="D90" s="217"/>
      <c r="E90" s="218"/>
      <c r="F90" s="217" t="s">
        <v>262</v>
      </c>
      <c r="G90" s="224"/>
      <c r="H90" s="219">
        <v>0</v>
      </c>
      <c r="I90" s="220">
        <v>0</v>
      </c>
      <c r="J90" s="220">
        <v>0</v>
      </c>
      <c r="K90" s="220">
        <v>0</v>
      </c>
      <c r="L90" s="221">
        <f t="shared" si="6"/>
        <v>0</v>
      </c>
      <c r="M90" s="217"/>
      <c r="N90" s="71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spans="1:30" x14ac:dyDescent="0.25">
      <c r="A91" s="13"/>
      <c r="B91" s="2"/>
      <c r="C91" s="223">
        <f t="shared" si="7"/>
        <v>2187</v>
      </c>
      <c r="D91" s="217"/>
      <c r="E91" s="218"/>
      <c r="F91" s="217" t="s">
        <v>263</v>
      </c>
      <c r="G91" s="224"/>
      <c r="H91" s="219">
        <v>0</v>
      </c>
      <c r="I91" s="220">
        <v>0</v>
      </c>
      <c r="J91" s="220">
        <v>0</v>
      </c>
      <c r="K91" s="220">
        <v>0</v>
      </c>
      <c r="L91" s="221">
        <f t="shared" si="6"/>
        <v>0</v>
      </c>
      <c r="M91" s="217"/>
      <c r="N91" s="71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1:30" x14ac:dyDescent="0.25">
      <c r="A92" s="13"/>
      <c r="B92" s="2"/>
      <c r="C92" s="223">
        <f t="shared" si="7"/>
        <v>2188</v>
      </c>
      <c r="D92" s="217"/>
      <c r="E92" s="218"/>
      <c r="F92" s="217" t="s">
        <v>264</v>
      </c>
      <c r="G92" s="224"/>
      <c r="H92" s="219">
        <v>0</v>
      </c>
      <c r="I92" s="220">
        <v>0</v>
      </c>
      <c r="J92" s="220">
        <v>0</v>
      </c>
      <c r="K92" s="220">
        <v>0</v>
      </c>
      <c r="L92" s="221">
        <f t="shared" si="6"/>
        <v>0</v>
      </c>
      <c r="M92" s="217"/>
      <c r="N92" s="71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1:30" x14ac:dyDescent="0.25">
      <c r="A93" s="13"/>
      <c r="B93" s="2"/>
      <c r="C93" s="223">
        <f t="shared" si="7"/>
        <v>2189</v>
      </c>
      <c r="D93" s="217"/>
      <c r="E93" s="218"/>
      <c r="F93" s="217" t="s">
        <v>265</v>
      </c>
      <c r="G93" s="224"/>
      <c r="H93" s="219">
        <v>0</v>
      </c>
      <c r="I93" s="220">
        <v>0</v>
      </c>
      <c r="J93" s="220">
        <v>0</v>
      </c>
      <c r="K93" s="220">
        <v>0</v>
      </c>
      <c r="L93" s="221">
        <f t="shared" si="6"/>
        <v>0</v>
      </c>
      <c r="M93" s="217"/>
      <c r="N93" s="71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5">
      <c r="A94" s="13"/>
      <c r="B94" s="2"/>
      <c r="C94" s="223">
        <f t="shared" si="7"/>
        <v>2190</v>
      </c>
      <c r="D94" s="217"/>
      <c r="E94" s="218"/>
      <c r="F94" s="217" t="s">
        <v>266</v>
      </c>
      <c r="G94" s="224"/>
      <c r="H94" s="219">
        <v>0</v>
      </c>
      <c r="I94" s="220">
        <v>0</v>
      </c>
      <c r="J94" s="220">
        <v>0</v>
      </c>
      <c r="K94" s="220">
        <v>0</v>
      </c>
      <c r="L94" s="221">
        <f t="shared" si="6"/>
        <v>0</v>
      </c>
      <c r="M94" s="217"/>
      <c r="N94" s="71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5">
      <c r="A95" s="13"/>
      <c r="B95" s="2"/>
      <c r="C95" s="223">
        <f t="shared" si="7"/>
        <v>2191</v>
      </c>
      <c r="D95" s="217"/>
      <c r="E95" s="218"/>
      <c r="F95" s="217" t="s">
        <v>267</v>
      </c>
      <c r="G95" s="224"/>
      <c r="H95" s="219">
        <v>0</v>
      </c>
      <c r="I95" s="220">
        <v>0</v>
      </c>
      <c r="J95" s="220">
        <v>0</v>
      </c>
      <c r="K95" s="220">
        <v>0</v>
      </c>
      <c r="L95" s="221">
        <f t="shared" si="6"/>
        <v>0</v>
      </c>
      <c r="M95" s="217"/>
      <c r="N95" s="71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 x14ac:dyDescent="0.25">
      <c r="A96" s="13"/>
      <c r="B96" s="2"/>
      <c r="C96" s="223">
        <f t="shared" si="7"/>
        <v>2192</v>
      </c>
      <c r="D96" s="217"/>
      <c r="E96" s="218"/>
      <c r="F96" s="217" t="s">
        <v>268</v>
      </c>
      <c r="G96" s="224"/>
      <c r="H96" s="219">
        <v>0</v>
      </c>
      <c r="I96" s="220">
        <v>0</v>
      </c>
      <c r="J96" s="220">
        <v>0</v>
      </c>
      <c r="K96" s="220">
        <v>0</v>
      </c>
      <c r="L96" s="221">
        <f t="shared" si="6"/>
        <v>0</v>
      </c>
      <c r="M96" s="217"/>
      <c r="N96" s="71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x14ac:dyDescent="0.25">
      <c r="A97" s="13"/>
      <c r="B97" s="2"/>
      <c r="C97" s="223">
        <f t="shared" si="7"/>
        <v>2193</v>
      </c>
      <c r="D97" s="217"/>
      <c r="E97" s="218"/>
      <c r="F97" s="217" t="s">
        <v>269</v>
      </c>
      <c r="G97" s="224"/>
      <c r="H97" s="219">
        <v>0</v>
      </c>
      <c r="I97" s="220">
        <v>0</v>
      </c>
      <c r="J97" s="220">
        <v>0</v>
      </c>
      <c r="K97" s="220">
        <v>0</v>
      </c>
      <c r="L97" s="221">
        <f t="shared" si="6"/>
        <v>0</v>
      </c>
      <c r="M97" s="217"/>
      <c r="N97" s="71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x14ac:dyDescent="0.25">
      <c r="A98" s="13"/>
      <c r="B98" s="2"/>
      <c r="C98" s="223">
        <f t="shared" si="7"/>
        <v>2194</v>
      </c>
      <c r="D98" s="217"/>
      <c r="E98" s="218"/>
      <c r="F98" s="217" t="s">
        <v>270</v>
      </c>
      <c r="G98" s="224"/>
      <c r="H98" s="219">
        <v>0</v>
      </c>
      <c r="I98" s="220">
        <v>0</v>
      </c>
      <c r="J98" s="220">
        <v>0</v>
      </c>
      <c r="K98" s="220">
        <v>0</v>
      </c>
      <c r="L98" s="221">
        <f t="shared" si="6"/>
        <v>0</v>
      </c>
      <c r="M98" s="217"/>
      <c r="N98" s="71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x14ac:dyDescent="0.25">
      <c r="A99" s="13"/>
      <c r="B99" s="2"/>
      <c r="C99" s="223">
        <f t="shared" si="7"/>
        <v>2195</v>
      </c>
      <c r="D99" s="217"/>
      <c r="E99" s="218"/>
      <c r="F99" s="217" t="s">
        <v>271</v>
      </c>
      <c r="G99" s="224"/>
      <c r="H99" s="219">
        <v>0</v>
      </c>
      <c r="I99" s="220">
        <v>0</v>
      </c>
      <c r="J99" s="220">
        <v>0</v>
      </c>
      <c r="K99" s="220">
        <v>0</v>
      </c>
      <c r="L99" s="221">
        <f t="shared" si="6"/>
        <v>0</v>
      </c>
      <c r="M99" s="217"/>
      <c r="N99" s="71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x14ac:dyDescent="0.25">
      <c r="A100" s="13"/>
      <c r="B100" s="2"/>
      <c r="C100" s="223">
        <f t="shared" si="7"/>
        <v>2196</v>
      </c>
      <c r="D100" s="217"/>
      <c r="E100" s="218"/>
      <c r="F100" s="217" t="s">
        <v>272</v>
      </c>
      <c r="G100" s="224"/>
      <c r="H100" s="219">
        <v>0</v>
      </c>
      <c r="I100" s="220">
        <v>0</v>
      </c>
      <c r="J100" s="220">
        <v>0</v>
      </c>
      <c r="K100" s="220">
        <v>0</v>
      </c>
      <c r="L100" s="221">
        <f t="shared" si="6"/>
        <v>0</v>
      </c>
      <c r="M100" s="217"/>
      <c r="N100" s="71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x14ac:dyDescent="0.25">
      <c r="A101" s="13"/>
      <c r="B101" s="2"/>
      <c r="C101" s="223">
        <f t="shared" ref="C101:C103" si="8">C100+1</f>
        <v>2197</v>
      </c>
      <c r="D101" s="217"/>
      <c r="E101" s="218"/>
      <c r="F101" s="217" t="s">
        <v>273</v>
      </c>
      <c r="G101" s="224"/>
      <c r="H101" s="219">
        <v>0</v>
      </c>
      <c r="I101" s="220">
        <v>0</v>
      </c>
      <c r="J101" s="220">
        <v>0</v>
      </c>
      <c r="K101" s="220">
        <v>0</v>
      </c>
      <c r="L101" s="221">
        <f t="shared" si="6"/>
        <v>0</v>
      </c>
      <c r="M101" s="217"/>
      <c r="N101" s="71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x14ac:dyDescent="0.25">
      <c r="A102" s="13"/>
      <c r="B102" s="2"/>
      <c r="C102" s="223">
        <f t="shared" si="8"/>
        <v>2198</v>
      </c>
      <c r="D102" s="217"/>
      <c r="E102" s="218"/>
      <c r="F102" s="217" t="s">
        <v>274</v>
      </c>
      <c r="G102" s="224"/>
      <c r="H102" s="219">
        <v>0</v>
      </c>
      <c r="I102" s="220">
        <v>0</v>
      </c>
      <c r="J102" s="220">
        <v>0</v>
      </c>
      <c r="K102" s="220">
        <v>0</v>
      </c>
      <c r="L102" s="221">
        <f t="shared" si="6"/>
        <v>0</v>
      </c>
      <c r="M102" s="217"/>
      <c r="N102" s="71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x14ac:dyDescent="0.25">
      <c r="A103" s="13"/>
      <c r="B103" s="2"/>
      <c r="C103" s="223">
        <f t="shared" si="8"/>
        <v>2199</v>
      </c>
      <c r="D103" s="217"/>
      <c r="E103" s="218"/>
      <c r="F103" s="217" t="s">
        <v>275</v>
      </c>
      <c r="G103" s="224"/>
      <c r="H103" s="219">
        <v>0</v>
      </c>
      <c r="I103" s="220">
        <v>0</v>
      </c>
      <c r="J103" s="220">
        <v>0</v>
      </c>
      <c r="K103" s="220">
        <v>0</v>
      </c>
      <c r="L103" s="221">
        <f t="shared" si="6"/>
        <v>0</v>
      </c>
      <c r="M103" s="217"/>
      <c r="N103" s="71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1:30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1:30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200" spans="1:36" x14ac:dyDescent="0.25">
      <c r="A200" s="307"/>
      <c r="B200" s="308"/>
      <c r="C200" s="309"/>
      <c r="D200" s="310" t="s">
        <v>282</v>
      </c>
      <c r="E200" s="311"/>
      <c r="F200" s="311"/>
      <c r="G200" s="310" t="s">
        <v>282</v>
      </c>
      <c r="H200" s="311"/>
      <c r="I200" s="311"/>
      <c r="J200" s="311"/>
      <c r="K200" s="311"/>
      <c r="L200" s="311"/>
      <c r="M200" s="311"/>
      <c r="N200" s="311"/>
      <c r="O200" s="310" t="s">
        <v>282</v>
      </c>
      <c r="P200" s="311"/>
      <c r="Q200" s="311"/>
      <c r="R200" s="311"/>
      <c r="S200" s="312"/>
      <c r="T200" s="311"/>
      <c r="U200" s="309"/>
      <c r="V200" s="309"/>
      <c r="W200" s="310" t="s">
        <v>282</v>
      </c>
      <c r="X200" s="308"/>
      <c r="Y200" s="308"/>
      <c r="Z200" s="308"/>
      <c r="AA200" s="308"/>
      <c r="AB200" s="308"/>
      <c r="AC200" s="309"/>
      <c r="AD200" s="310" t="s">
        <v>282</v>
      </c>
      <c r="AE200" s="309"/>
      <c r="AF200" s="309"/>
      <c r="AG200" s="309"/>
      <c r="AH200" s="309"/>
      <c r="AI200" s="309"/>
      <c r="AJ200" s="307"/>
    </row>
  </sheetData>
  <mergeCells count="6">
    <mergeCell ref="V21:W21"/>
    <mergeCell ref="B2:H2"/>
    <mergeCell ref="Q28:R28"/>
    <mergeCell ref="Q29:R29"/>
    <mergeCell ref="R21:S21"/>
    <mergeCell ref="T21:U2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CUSTOS FIXOS</vt:lpstr>
      <vt:lpstr>ORÇAMENTO DE INTERIORES</vt:lpstr>
      <vt:lpstr>ORÇAMENTO DE ARQUITETURA</vt:lpstr>
      <vt:lpstr>ORÇAMENTO DE CONSULTORIA</vt:lpstr>
      <vt:lpstr>ANÁLISE ANUAL</vt:lpstr>
    </vt:vector>
  </TitlesOfParts>
  <Manager>victorgordeeff@outlook.com</Manager>
  <Company>Gordeeff Treinamentos em Arquitetura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Valores de Projeto</dc:title>
  <dc:creator>Victor Gordeeff</dc:creator>
  <cp:keywords>Gordeeff Arquitetura</cp:keywords>
  <cp:lastModifiedBy>Victor Gordeeff</cp:lastModifiedBy>
  <dcterms:created xsi:type="dcterms:W3CDTF">2020-03-24T19:03:47Z</dcterms:created>
  <dcterms:modified xsi:type="dcterms:W3CDTF">2020-07-13T00:17:27Z</dcterms:modified>
</cp:coreProperties>
</file>