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90c61168eb4c48/Área de Trabalho/Curso - Turma 2/Aula 4.3/"/>
    </mc:Choice>
  </mc:AlternateContent>
  <xr:revisionPtr revIDLastSave="43" documentId="8_{BD4F593A-B331-4ACA-A37C-A4E500B39757}" xr6:coauthVersionLast="47" xr6:coauthVersionMax="47" xr10:uidLastSave="{3760FD36-FCC0-4DC3-B89C-8216153C2D5A}"/>
  <bookViews>
    <workbookView xWindow="-120" yWindow="-120" windowWidth="38640" windowHeight="15840" tabRatio="878" activeTab="1" xr2:uid="{427A9D35-383F-4A6D-8A88-06748AD13443}"/>
  </bookViews>
  <sheets>
    <sheet name="SEMANAS" sheetId="2" r:id="rId1"/>
    <sheet name="DASHBOARDS_prazo" sheetId="6" r:id="rId2"/>
    <sheet name="RITMO" sheetId="14" r:id="rId3"/>
    <sheet name="CURVA S" sheetId="4" r:id="rId4"/>
    <sheet name="INDICADORES" sheetId="5" r:id="rId5"/>
    <sheet name="Planilha2" sheetId="13" state="hidden" r:id="rId6"/>
    <sheet name="DASHBOARDS_custo" sheetId="9" state="hidden" r:id="rId7"/>
  </sheets>
  <externalReferences>
    <externalReference r:id="rId8"/>
  </externalReferences>
  <calcPr calcId="191029"/>
  <customWorkbookViews>
    <customWorkbookView name="Navisworks" guid="{28BE6562-61BE-42C3-B697-462A6F62428C}" maximized="1" xWindow="-8" yWindow="-8" windowWidth="2576" windowHeight="1056" activeSheetId="1"/>
    <customWorkbookView name="Navisworks 2" guid="{00F68F5D-E7EC-4A9D-A8F7-19E9173D4D0E}" maximized="1" xWindow="-8" yWindow="-8" windowWidth="2576" windowHeight="1056" activeSheetId="1"/>
  </customWorkbookViews>
  <pivotCaches>
    <pivotCache cacheId="14" r:id="rId9"/>
    <pivotCache cacheId="1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4" l="1"/>
  <c r="P20" i="4"/>
  <c r="P21" i="4"/>
  <c r="P22" i="4"/>
  <c r="P40" i="4"/>
  <c r="P41" i="4"/>
  <c r="P42" i="4"/>
  <c r="P43" i="4"/>
  <c r="P44" i="4"/>
  <c r="B1" i="4"/>
  <c r="J18" i="5"/>
  <c r="H36" i="6"/>
  <c r="H31" i="6"/>
  <c r="C21" i="5"/>
  <c r="C20" i="5"/>
  <c r="M10" i="14"/>
  <c r="M11" i="14"/>
  <c r="M12" i="14"/>
  <c r="M13" i="14"/>
  <c r="M14" i="14"/>
  <c r="M15" i="14"/>
  <c r="N15" i="14" s="1"/>
  <c r="N16" i="14" s="1"/>
  <c r="M16" i="14"/>
  <c r="M17" i="14"/>
  <c r="M18" i="14"/>
  <c r="M19" i="14"/>
  <c r="M9" i="14"/>
  <c r="K9" i="14"/>
  <c r="K10" i="14"/>
  <c r="K11" i="14"/>
  <c r="K12" i="14"/>
  <c r="K13" i="14"/>
  <c r="K14" i="14"/>
  <c r="K15" i="14"/>
  <c r="K16" i="14"/>
  <c r="K17" i="14"/>
  <c r="K18" i="14"/>
  <c r="I18" i="5" l="1"/>
  <c r="N17" i="14"/>
  <c r="N18" i="14" s="1"/>
  <c r="N19" i="14" s="1"/>
  <c r="L14" i="14"/>
  <c r="L15" i="14" s="1"/>
  <c r="L16" i="14" s="1"/>
  <c r="L17" i="14" s="1"/>
  <c r="L18" i="14" s="1"/>
  <c r="H11" i="9"/>
  <c r="I17" i="5"/>
  <c r="T11" i="9"/>
  <c r="T6" i="9"/>
  <c r="H6" i="9"/>
  <c r="M6" i="9"/>
  <c r="C11" i="9"/>
  <c r="H20" i="6" l="1"/>
  <c r="L3" i="5"/>
  <c r="E3" i="5" l="1"/>
  <c r="G3" i="5"/>
  <c r="H3" i="5"/>
  <c r="C7" i="5"/>
  <c r="G4" i="5" l="1"/>
  <c r="H4" i="5"/>
  <c r="O3" i="4"/>
  <c r="C11" i="5"/>
  <c r="O4" i="4" l="1"/>
  <c r="O5" i="4" l="1"/>
  <c r="O6" i="4" l="1"/>
  <c r="O7" i="4" l="1"/>
  <c r="O8" i="4" l="1"/>
  <c r="O9" i="4" l="1"/>
  <c r="O10" i="4" l="1"/>
  <c r="O11" i="4" l="1"/>
  <c r="O12" i="4" l="1"/>
  <c r="O13" i="4" l="1"/>
  <c r="O14" i="4" l="1"/>
  <c r="O15" i="4" l="1"/>
  <c r="O16" i="4" l="1"/>
  <c r="O17" i="4" l="1"/>
  <c r="O18" i="4" l="1"/>
  <c r="O19" i="4" l="1"/>
  <c r="C12" i="5" l="1"/>
  <c r="C13" i="5" l="1"/>
  <c r="H5" i="6" s="1"/>
  <c r="C6" i="9"/>
  <c r="H11" i="6"/>
  <c r="C14" i="5"/>
  <c r="H18" i="6" s="1"/>
  <c r="P23" i="4" l="1"/>
  <c r="P24" i="4" l="1"/>
  <c r="P25" i="4" l="1"/>
  <c r="P26" i="4" l="1"/>
  <c r="P27" i="4" l="1"/>
  <c r="P28" i="4" l="1"/>
  <c r="P29" i="4" l="1"/>
  <c r="P30" i="4" l="1"/>
  <c r="P31" i="4" l="1"/>
  <c r="P32" i="4" l="1"/>
  <c r="P33" i="4" l="1"/>
  <c r="P34" i="4" l="1"/>
  <c r="P35" i="4" l="1"/>
  <c r="P36" i="4" l="1"/>
  <c r="P37" i="4" l="1"/>
  <c r="P39" i="4" l="1"/>
  <c r="P38" i="4"/>
</calcChain>
</file>

<file path=xl/sharedStrings.xml><?xml version="1.0" encoding="utf-8"?>
<sst xmlns="http://schemas.openxmlformats.org/spreadsheetml/2006/main" count="501" uniqueCount="118">
  <si>
    <t>Nome</t>
  </si>
  <si>
    <t>Macro Etapa</t>
  </si>
  <si>
    <t>Início</t>
  </si>
  <si>
    <t>Progresso do Projeto</t>
  </si>
  <si>
    <t>Localização</t>
  </si>
  <si>
    <t>GERAL</t>
  </si>
  <si>
    <t>PAV1</t>
  </si>
  <si>
    <t>Instalações Hidrossanitárias</t>
  </si>
  <si>
    <t>PAV2</t>
  </si>
  <si>
    <t>PAV3</t>
  </si>
  <si>
    <t>PAV4</t>
  </si>
  <si>
    <t>PANO1</t>
  </si>
  <si>
    <t>PANO2</t>
  </si>
  <si>
    <t>PANO3</t>
  </si>
  <si>
    <t>PANO4</t>
  </si>
  <si>
    <t>PANO5</t>
  </si>
  <si>
    <t>PANO6</t>
  </si>
  <si>
    <t>TÉRMINO REPLAN</t>
  </si>
  <si>
    <t>Segunda</t>
  </si>
  <si>
    <t xml:space="preserve">Terca </t>
  </si>
  <si>
    <t>Quarta</t>
  </si>
  <si>
    <t>Quinta</t>
  </si>
  <si>
    <t>Sexta</t>
  </si>
  <si>
    <t xml:space="preserve">Sabado </t>
  </si>
  <si>
    <t>Domingo</t>
  </si>
  <si>
    <t>Rótulos de Linha</t>
  </si>
  <si>
    <t>Total Geral</t>
  </si>
  <si>
    <t>executado</t>
  </si>
  <si>
    <t>Soma de CUSTO REPLAN</t>
  </si>
  <si>
    <t>% acumulado</t>
  </si>
  <si>
    <t>% semana</t>
  </si>
  <si>
    <t>R$ acumulado</t>
  </si>
  <si>
    <t>R$ semana</t>
  </si>
  <si>
    <t xml:space="preserve">SEMANA </t>
  </si>
  <si>
    <t>PREVISÃO</t>
  </si>
  <si>
    <t>EXECUTADO</t>
  </si>
  <si>
    <t>PLANEJADO</t>
  </si>
  <si>
    <t>Data de Status</t>
  </si>
  <si>
    <t xml:space="preserve">EMPREENDIMENTO: </t>
  </si>
  <si>
    <t>NATBIM</t>
  </si>
  <si>
    <t>DATA DE STATUS</t>
  </si>
  <si>
    <t>SEMANA DE STATUS</t>
  </si>
  <si>
    <t>DATA</t>
  </si>
  <si>
    <t>Término</t>
  </si>
  <si>
    <t>DURAÇÃO</t>
  </si>
  <si>
    <t>Total - Corrido</t>
  </si>
  <si>
    <t>Total - Úteis</t>
  </si>
  <si>
    <t>Decorridos</t>
  </si>
  <si>
    <t>Faltantes</t>
  </si>
  <si>
    <t>% FÍSICO PLANEJADO</t>
  </si>
  <si>
    <t>% FÍSICO EXECUTADO</t>
  </si>
  <si>
    <t>IDP</t>
  </si>
  <si>
    <t>DESVIO %</t>
  </si>
  <si>
    <t>DESVIO DIAS</t>
  </si>
  <si>
    <t>INDICADORES</t>
  </si>
  <si>
    <t>LONGO PRAZO</t>
  </si>
  <si>
    <t>MÉDIO PRAZO</t>
  </si>
  <si>
    <t>CURTO PRAZO</t>
  </si>
  <si>
    <t>PPC 19</t>
  </si>
  <si>
    <t>PPC 20</t>
  </si>
  <si>
    <t>PPC 18</t>
  </si>
  <si>
    <t>PPC 17</t>
  </si>
  <si>
    <t>TERMINALIDADE</t>
  </si>
  <si>
    <t>ADERÊNCIA AO LOTE</t>
  </si>
  <si>
    <t>Nome 2</t>
  </si>
  <si>
    <t xml:space="preserve">10.Shaft </t>
  </si>
  <si>
    <t>11.Impermeabilização do WC</t>
  </si>
  <si>
    <t>12.Cerâmica</t>
  </si>
  <si>
    <t>13.Gesso Liso</t>
  </si>
  <si>
    <t>14.Esquadria de Aluminio</t>
  </si>
  <si>
    <t>15.Fiação</t>
  </si>
  <si>
    <t>16.Forro</t>
  </si>
  <si>
    <t>17.Revestimento da Circulação</t>
  </si>
  <si>
    <t>18.Disjuntores e CD</t>
  </si>
  <si>
    <t>19.Pintura Interna - 1ªdmão</t>
  </si>
  <si>
    <t>20.Louças</t>
  </si>
  <si>
    <t>21.Portas de Madeira</t>
  </si>
  <si>
    <t>22.Esquadria de Ferro</t>
  </si>
  <si>
    <t>23.Piso Vinilico</t>
  </si>
  <si>
    <t>24.Metais</t>
  </si>
  <si>
    <t>26.Pintura Final</t>
  </si>
  <si>
    <t>27.Complementação e Limpeza</t>
  </si>
  <si>
    <t>32.Reboco Externo</t>
  </si>
  <si>
    <t>33.Pintura Externa</t>
  </si>
  <si>
    <t>Meses</t>
  </si>
  <si>
    <t>ANÁLISE DO PLANO DE LONGO PRAZO</t>
  </si>
  <si>
    <t>ANÁLISE DO PLANO DE MÉDIO PRAZO</t>
  </si>
  <si>
    <t>PROJEÇÃO DO FLUXO DE CAIXA</t>
  </si>
  <si>
    <t>ANÁLISE DE CUSTO PRESENTE</t>
  </si>
  <si>
    <t>ANÁLISE DE CUSTO FUTURA</t>
  </si>
  <si>
    <t>(Vários itens)</t>
  </si>
  <si>
    <t>Total</t>
  </si>
  <si>
    <t>10.Shaft  Total</t>
  </si>
  <si>
    <t>11.Impermeabilização do WC Total</t>
  </si>
  <si>
    <t>12.Cerâmica Total</t>
  </si>
  <si>
    <t>13.Gesso Liso Total</t>
  </si>
  <si>
    <t>14.Esquadria de Aluminio Total</t>
  </si>
  <si>
    <t>15.Fiação Total</t>
  </si>
  <si>
    <t>16.Forro Total</t>
  </si>
  <si>
    <t>17.Revestimento da Circulação Total</t>
  </si>
  <si>
    <t>18.Disjuntores e CD Total</t>
  </si>
  <si>
    <t>19.Pintura Interna - 1ªdmão Total</t>
  </si>
  <si>
    <t>20.Louças Total</t>
  </si>
  <si>
    <t>21.Portas de Madeira Total</t>
  </si>
  <si>
    <t>22.Esquadria de Ferro Total</t>
  </si>
  <si>
    <t>23.Piso Vinilico Total</t>
  </si>
  <si>
    <t>24.Metais Total</t>
  </si>
  <si>
    <t>26.Pintura Final Total</t>
  </si>
  <si>
    <t>27.Complementação e Limpeza Total</t>
  </si>
  <si>
    <t>32.Reboco Externo Total</t>
  </si>
  <si>
    <t>33.Pintura Externa Total</t>
  </si>
  <si>
    <t>Soma de Duração</t>
  </si>
  <si>
    <t>Soma de DURAÇÃO EXE</t>
  </si>
  <si>
    <t>SEMANAS</t>
  </si>
  <si>
    <t>Contagem de Localização</t>
  </si>
  <si>
    <t>indicador</t>
  </si>
  <si>
    <t>executados</t>
  </si>
  <si>
    <t>planejados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</si>
</sst>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dd/mm/yy;@"/>
    <numFmt numFmtId="166" formatCode="_-* #,##0_-;\-* #,##0_-;_-* &quot;-&quot;??_-;_-@_-"/>
    <numFmt numFmtId="168" formatCode="0.0"/>
    <numFmt numFmtId="170" formatCode="_-* #,##0.0000_-;\-* #,##0.0000_-;_-* &quot;-&quot;??_-;_-@_-"/>
    <numFmt numFmtId="171" formatCode="_-* #,##0.0000_-;\-* #,##0.0000_-;_-* &quot;-&quot;????_-;_-@_-"/>
    <numFmt numFmtId="172" formatCode="[$-416]mmm\-yy;@"/>
    <numFmt numFmtId="173" formatCode="0.000%"/>
    <numFmt numFmtId="174" formatCode="0\ &quot;dias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5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thin">
        <color indexed="64"/>
      </right>
      <top/>
      <bottom style="dashed">
        <color theme="0" tint="-0.499984740745262"/>
      </bottom>
      <diagonal/>
    </border>
    <border>
      <left/>
      <right/>
      <top/>
      <bottom style="dashed">
        <color theme="0" tint="-0.499984740745262"/>
      </bottom>
      <diagonal/>
    </border>
    <border>
      <left style="thin">
        <color indexed="64"/>
      </left>
      <right style="dashed">
        <color theme="0" tint="-0.499984740745262"/>
      </right>
      <top/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dashed">
        <color theme="0" tint="-0.499984740745262"/>
      </bottom>
      <diagonal/>
    </border>
    <border>
      <left style="dashed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theme="0" tint="-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44" fontId="0" fillId="0" borderId="0" xfId="2" applyFont="1"/>
    <xf numFmtId="0" fontId="0" fillId="0" borderId="0" xfId="0" applyNumberFormat="1"/>
    <xf numFmtId="14" fontId="0" fillId="0" borderId="0" xfId="0" applyNumberFormat="1" applyAlignment="1">
      <alignment horizontal="center"/>
    </xf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7" xfId="0" applyBorder="1" applyAlignment="1">
      <alignment horizontal="center"/>
    </xf>
    <xf numFmtId="9" fontId="0" fillId="0" borderId="4" xfId="3" applyFont="1" applyBorder="1" applyAlignment="1">
      <alignment horizontal="center"/>
    </xf>
    <xf numFmtId="9" fontId="0" fillId="0" borderId="8" xfId="3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18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9" fontId="0" fillId="0" borderId="0" xfId="3" applyFont="1" applyAlignment="1">
      <alignment horizontal="center"/>
    </xf>
    <xf numFmtId="9" fontId="0" fillId="0" borderId="2" xfId="3" applyFont="1" applyBorder="1" applyAlignment="1">
      <alignment horizontal="center"/>
    </xf>
    <xf numFmtId="9" fontId="0" fillId="4" borderId="4" xfId="3" applyFont="1" applyFill="1" applyBorder="1" applyAlignment="1">
      <alignment horizontal="center"/>
    </xf>
    <xf numFmtId="0" fontId="0" fillId="0" borderId="2" xfId="0" applyBorder="1"/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0" xfId="3" applyFont="1"/>
    <xf numFmtId="0" fontId="0" fillId="7" borderId="0" xfId="0" applyFill="1"/>
    <xf numFmtId="0" fontId="0" fillId="8" borderId="0" xfId="0" applyFill="1"/>
    <xf numFmtId="1" fontId="5" fillId="8" borderId="0" xfId="1" applyNumberFormat="1" applyFont="1" applyFill="1" applyAlignment="1">
      <alignment vertical="center"/>
    </xf>
    <xf numFmtId="0" fontId="6" fillId="7" borderId="0" xfId="0" applyFont="1" applyFill="1"/>
    <xf numFmtId="9" fontId="5" fillId="8" borderId="0" xfId="0" applyNumberFormat="1" applyFont="1" applyFill="1" applyAlignment="1">
      <alignment vertical="center"/>
    </xf>
    <xf numFmtId="0" fontId="5" fillId="8" borderId="0" xfId="0" applyFont="1" applyFill="1" applyAlignment="1">
      <alignment vertical="center"/>
    </xf>
    <xf numFmtId="0" fontId="0" fillId="0" borderId="0" xfId="0" applyFill="1"/>
    <xf numFmtId="0" fontId="4" fillId="7" borderId="0" xfId="0" applyFont="1" applyFill="1" applyAlignment="1">
      <alignment horizontal="center"/>
    </xf>
    <xf numFmtId="43" fontId="0" fillId="0" borderId="11" xfId="1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43" fontId="0" fillId="0" borderId="9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0" fillId="4" borderId="7" xfId="1" applyFont="1" applyFill="1" applyBorder="1" applyAlignment="1">
      <alignment horizontal="center"/>
    </xf>
    <xf numFmtId="43" fontId="0" fillId="4" borderId="6" xfId="1" applyFont="1" applyFill="1" applyBorder="1" applyAlignment="1">
      <alignment horizontal="center"/>
    </xf>
    <xf numFmtId="43" fontId="0" fillId="4" borderId="5" xfId="1" applyFont="1" applyFill="1" applyBorder="1" applyAlignment="1">
      <alignment horizontal="center"/>
    </xf>
    <xf numFmtId="44" fontId="0" fillId="0" borderId="0" xfId="2" applyFont="1" applyAlignment="1">
      <alignment horizontal="center"/>
    </xf>
    <xf numFmtId="43" fontId="0" fillId="0" borderId="0" xfId="1" applyFont="1" applyAlignment="1">
      <alignment horizontal="center"/>
    </xf>
    <xf numFmtId="170" fontId="0" fillId="0" borderId="0" xfId="1" applyNumberFormat="1" applyFont="1" applyAlignment="1">
      <alignment horizontal="center"/>
    </xf>
    <xf numFmtId="171" fontId="0" fillId="0" borderId="0" xfId="0" applyNumberFormat="1" applyAlignment="1">
      <alignment horizontal="center"/>
    </xf>
    <xf numFmtId="43" fontId="0" fillId="0" borderId="2" xfId="1" applyFont="1" applyBorder="1" applyAlignment="1">
      <alignment horizontal="center" vertical="center"/>
    </xf>
    <xf numFmtId="9" fontId="0" fillId="0" borderId="2" xfId="3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pivotButton="1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/>
    </xf>
    <xf numFmtId="0" fontId="2" fillId="10" borderId="2" xfId="0" applyFont="1" applyFill="1" applyBorder="1" applyAlignment="1">
      <alignment horizontal="center"/>
    </xf>
    <xf numFmtId="14" fontId="0" fillId="10" borderId="2" xfId="0" applyNumberForma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1" fontId="0" fillId="0" borderId="11" xfId="1" applyNumberFormat="1" applyFont="1" applyBorder="1" applyAlignment="1">
      <alignment horizontal="center"/>
    </xf>
    <xf numFmtId="1" fontId="0" fillId="0" borderId="7" xfId="1" applyNumberFormat="1" applyFont="1" applyBorder="1" applyAlignment="1">
      <alignment horizontal="center"/>
    </xf>
    <xf numFmtId="1" fontId="0" fillId="4" borderId="7" xfId="1" applyNumberFormat="1" applyFont="1" applyFill="1" applyBorder="1" applyAlignment="1">
      <alignment horizontal="center"/>
    </xf>
    <xf numFmtId="43" fontId="0" fillId="0" borderId="0" xfId="0" applyNumberFormat="1"/>
    <xf numFmtId="9" fontId="5" fillId="9" borderId="0" xfId="3" applyFont="1" applyFill="1" applyAlignment="1">
      <alignment horizontal="center" vertical="center"/>
    </xf>
    <xf numFmtId="9" fontId="5" fillId="9" borderId="0" xfId="0" applyNumberFormat="1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174" fontId="5" fillId="9" borderId="0" xfId="1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9" fontId="2" fillId="6" borderId="19" xfId="3" applyFont="1" applyFill="1" applyBorder="1" applyAlignment="1">
      <alignment horizontal="center" vertical="center"/>
    </xf>
    <xf numFmtId="9" fontId="2" fillId="6" borderId="20" xfId="3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9" fontId="5" fillId="8" borderId="0" xfId="0" applyNumberFormat="1" applyFont="1" applyFill="1" applyAlignment="1">
      <alignment horizontal="center" vertical="center"/>
    </xf>
    <xf numFmtId="1" fontId="5" fillId="8" borderId="0" xfId="1" applyNumberFormat="1" applyFont="1" applyFill="1" applyAlignment="1">
      <alignment horizontal="center" vertical="center"/>
    </xf>
    <xf numFmtId="0" fontId="6" fillId="7" borderId="0" xfId="0" applyFont="1" applyFill="1" applyAlignment="1">
      <alignment horizontal="center"/>
    </xf>
    <xf numFmtId="44" fontId="5" fillId="9" borderId="21" xfId="0" applyNumberFormat="1" applyFont="1" applyFill="1" applyBorder="1" applyAlignment="1">
      <alignment horizontal="center" vertical="center"/>
    </xf>
    <xf numFmtId="9" fontId="5" fillId="9" borderId="22" xfId="0" applyNumberFormat="1" applyFont="1" applyFill="1" applyBorder="1" applyAlignment="1">
      <alignment horizontal="center" vertical="center"/>
    </xf>
    <xf numFmtId="9" fontId="5" fillId="9" borderId="23" xfId="0" applyNumberFormat="1" applyFont="1" applyFill="1" applyBorder="1" applyAlignment="1">
      <alignment horizontal="center" vertical="center"/>
    </xf>
    <xf numFmtId="9" fontId="5" fillId="9" borderId="24" xfId="0" applyNumberFormat="1" applyFont="1" applyFill="1" applyBorder="1" applyAlignment="1">
      <alignment horizontal="center" vertical="center"/>
    </xf>
    <xf numFmtId="9" fontId="5" fillId="9" borderId="0" xfId="0" applyNumberFormat="1" applyFont="1" applyFill="1" applyBorder="1" applyAlignment="1">
      <alignment horizontal="center" vertical="center"/>
    </xf>
    <xf numFmtId="9" fontId="5" fillId="9" borderId="25" xfId="0" applyNumberFormat="1" applyFont="1" applyFill="1" applyBorder="1" applyAlignment="1">
      <alignment horizontal="center" vertical="center"/>
    </xf>
    <xf numFmtId="9" fontId="5" fillId="9" borderId="26" xfId="0" applyNumberFormat="1" applyFont="1" applyFill="1" applyBorder="1" applyAlignment="1">
      <alignment horizontal="center" vertical="center"/>
    </xf>
    <xf numFmtId="9" fontId="5" fillId="9" borderId="27" xfId="0" applyNumberFormat="1" applyFont="1" applyFill="1" applyBorder="1" applyAlignment="1">
      <alignment horizontal="center" vertical="center"/>
    </xf>
    <xf numFmtId="9" fontId="5" fillId="9" borderId="28" xfId="0" applyNumberFormat="1" applyFont="1" applyFill="1" applyBorder="1" applyAlignment="1">
      <alignment horizontal="center" vertical="center"/>
    </xf>
    <xf numFmtId="44" fontId="5" fillId="9" borderId="0" xfId="0" applyNumberFormat="1" applyFont="1" applyFill="1" applyAlignment="1">
      <alignment horizontal="center" vertical="center"/>
    </xf>
    <xf numFmtId="2" fontId="5" fillId="9" borderId="21" xfId="3" applyNumberFormat="1" applyFont="1" applyFill="1" applyBorder="1" applyAlignment="1">
      <alignment horizontal="center" vertical="center"/>
    </xf>
    <xf numFmtId="2" fontId="5" fillId="9" borderId="22" xfId="3" applyNumberFormat="1" applyFont="1" applyFill="1" applyBorder="1" applyAlignment="1">
      <alignment horizontal="center" vertical="center"/>
    </xf>
    <xf numFmtId="2" fontId="5" fillId="9" borderId="23" xfId="3" applyNumberFormat="1" applyFont="1" applyFill="1" applyBorder="1" applyAlignment="1">
      <alignment horizontal="center" vertical="center"/>
    </xf>
    <xf numFmtId="2" fontId="5" fillId="9" borderId="24" xfId="3" applyNumberFormat="1" applyFont="1" applyFill="1" applyBorder="1" applyAlignment="1">
      <alignment horizontal="center" vertical="center"/>
    </xf>
    <xf numFmtId="2" fontId="5" fillId="9" borderId="0" xfId="3" applyNumberFormat="1" applyFont="1" applyFill="1" applyBorder="1" applyAlignment="1">
      <alignment horizontal="center" vertical="center"/>
    </xf>
    <xf numFmtId="2" fontId="5" fillId="9" borderId="25" xfId="3" applyNumberFormat="1" applyFont="1" applyFill="1" applyBorder="1" applyAlignment="1">
      <alignment horizontal="center" vertical="center"/>
    </xf>
    <xf numFmtId="2" fontId="5" fillId="9" borderId="26" xfId="3" applyNumberFormat="1" applyFont="1" applyFill="1" applyBorder="1" applyAlignment="1">
      <alignment horizontal="center" vertical="center"/>
    </xf>
    <xf numFmtId="2" fontId="5" fillId="9" borderId="27" xfId="3" applyNumberFormat="1" applyFont="1" applyFill="1" applyBorder="1" applyAlignment="1">
      <alignment horizontal="center" vertical="center"/>
    </xf>
    <xf numFmtId="2" fontId="5" fillId="9" borderId="28" xfId="3" applyNumberFormat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/>
    </xf>
    <xf numFmtId="9" fontId="2" fillId="2" borderId="13" xfId="3" applyFont="1" applyFill="1" applyBorder="1" applyAlignment="1">
      <alignment horizontal="center"/>
    </xf>
    <xf numFmtId="9" fontId="2" fillId="2" borderId="12" xfId="3" applyFont="1" applyFill="1" applyBorder="1" applyAlignment="1">
      <alignment horizontal="center"/>
    </xf>
    <xf numFmtId="9" fontId="0" fillId="0" borderId="9" xfId="3" applyFont="1" applyBorder="1" applyAlignment="1">
      <alignment horizontal="center"/>
    </xf>
    <xf numFmtId="9" fontId="0" fillId="0" borderId="5" xfId="3" applyFont="1" applyBorder="1" applyAlignment="1">
      <alignment horizontal="center"/>
    </xf>
    <xf numFmtId="9" fontId="0" fillId="4" borderId="5" xfId="3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43" fontId="2" fillId="3" borderId="13" xfId="1" applyFont="1" applyFill="1" applyBorder="1" applyAlignment="1">
      <alignment horizontal="center"/>
    </xf>
    <xf numFmtId="9" fontId="2" fillId="3" borderId="13" xfId="3" applyFont="1" applyFill="1" applyBorder="1" applyAlignment="1">
      <alignment horizontal="center"/>
    </xf>
    <xf numFmtId="9" fontId="2" fillId="3" borderId="12" xfId="3" applyFont="1" applyFill="1" applyBorder="1" applyAlignment="1">
      <alignment horizontal="center"/>
    </xf>
    <xf numFmtId="44" fontId="2" fillId="5" borderId="1" xfId="2" applyFont="1" applyFill="1" applyBorder="1" applyAlignment="1">
      <alignment horizontal="center"/>
    </xf>
    <xf numFmtId="44" fontId="2" fillId="5" borderId="13" xfId="2" applyFont="1" applyFill="1" applyBorder="1" applyAlignment="1">
      <alignment horizontal="center"/>
    </xf>
    <xf numFmtId="44" fontId="0" fillId="0" borderId="10" xfId="2" applyFont="1" applyBorder="1"/>
    <xf numFmtId="44" fontId="0" fillId="0" borderId="9" xfId="2" applyFont="1" applyBorder="1"/>
    <xf numFmtId="44" fontId="0" fillId="0" borderId="6" xfId="2" applyFont="1" applyBorder="1"/>
    <xf numFmtId="44" fontId="0" fillId="0" borderId="5" xfId="2" applyFont="1" applyBorder="1"/>
    <xf numFmtId="44" fontId="0" fillId="4" borderId="6" xfId="2" applyFont="1" applyFill="1" applyBorder="1"/>
    <xf numFmtId="44" fontId="0" fillId="4" borderId="5" xfId="2" applyFont="1" applyFill="1" applyBorder="1"/>
    <xf numFmtId="44" fontId="0" fillId="0" borderId="6" xfId="2" applyFont="1" applyBorder="1" applyAlignment="1">
      <alignment horizontal="center"/>
    </xf>
    <xf numFmtId="9" fontId="2" fillId="5" borderId="13" xfId="3" applyFont="1" applyFill="1" applyBorder="1" applyAlignment="1">
      <alignment horizontal="center"/>
    </xf>
    <xf numFmtId="9" fontId="2" fillId="5" borderId="12" xfId="3" applyFont="1" applyFill="1" applyBorder="1" applyAlignment="1">
      <alignment horizontal="center"/>
    </xf>
    <xf numFmtId="9" fontId="0" fillId="0" borderId="9" xfId="3" applyFont="1" applyBorder="1"/>
    <xf numFmtId="9" fontId="0" fillId="0" borderId="8" xfId="3" applyFont="1" applyBorder="1"/>
    <xf numFmtId="9" fontId="0" fillId="0" borderId="5" xfId="3" applyFont="1" applyBorder="1"/>
    <xf numFmtId="9" fontId="0" fillId="0" borderId="4" xfId="3" applyFont="1" applyBorder="1"/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32">
    <dxf>
      <font>
        <color theme="0"/>
      </font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_-* #,##0_-;\-* #,##0_-;_-* &quot;-&quot;??_-;_-@_-"/>
    </dxf>
    <dxf>
      <alignment vertical="center"/>
    </dxf>
    <dxf>
      <numFmt numFmtId="166" formatCode="_-* #,##0_-;\-* #,##0_-;_-* &quot;-&quot;??_-;_-@_-"/>
    </dxf>
    <dxf>
      <alignment horizontal="general"/>
    </dxf>
    <dxf>
      <alignment horizontal="general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2857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7A-486F-AD66-4DDF4BED2C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INDICADORES!$G$4</c:f>
              <c:numCache>
                <c:formatCode>0%</c:formatCode>
                <c:ptCount val="1"/>
                <c:pt idx="0">
                  <c:v>0.39862542955326463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7A-486F-AD66-4DDF4BED2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99684416"/>
        <c:axId val="1199684832"/>
      </c:barChart>
      <c:catAx>
        <c:axId val="11996844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99684832"/>
        <c:crosses val="autoZero"/>
        <c:auto val="1"/>
        <c:lblAlgn val="ctr"/>
        <c:lblOffset val="100"/>
        <c:noMultiLvlLbl val="0"/>
      </c:catAx>
      <c:valAx>
        <c:axId val="119968483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99684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bg1">
                  <a:lumMod val="95000"/>
                </a:schemeClr>
              </a:solidFill>
              <a:ln w="9575">
                <a:solidFill>
                  <a:schemeClr val="lt1">
                    <a:lumMod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'CURVA S'!$O$3:$O$44</c:f>
              <c:numCache>
                <c:formatCode>0%</c:formatCode>
                <c:ptCount val="4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0.78642052561281162</c:v>
                </c:pt>
                <c:pt idx="9">
                  <c:v>0.75828337056995276</c:v>
                </c:pt>
                <c:pt idx="10">
                  <c:v>0.8606194422022615</c:v>
                </c:pt>
                <c:pt idx="11">
                  <c:v>0.82779673161937695</c:v>
                </c:pt>
                <c:pt idx="12">
                  <c:v>0.89655642255414958</c:v>
                </c:pt>
                <c:pt idx="13">
                  <c:v>0.76248185149020342</c:v>
                </c:pt>
                <c:pt idx="14">
                  <c:v>0.78213373159815203</c:v>
                </c:pt>
                <c:pt idx="15">
                  <c:v>0.96052653124862308</c:v>
                </c:pt>
                <c:pt idx="16">
                  <c:v>0.96884231520465269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F-4EB8-BAD7-CDE2BC83831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76790448"/>
        <c:axId val="1076778384"/>
      </c:lineChart>
      <c:catAx>
        <c:axId val="1076790448"/>
        <c:scaling>
          <c:orientation val="minMax"/>
        </c:scaling>
        <c:delete val="0"/>
        <c:axPos val="b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6778384"/>
        <c:crosses val="autoZero"/>
        <c:auto val="1"/>
        <c:lblAlgn val="ctr"/>
        <c:lblOffset val="100"/>
        <c:noMultiLvlLbl val="0"/>
      </c:catAx>
      <c:valAx>
        <c:axId val="1076778384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6790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3777027871517"/>
          <c:y val="8.538928918163341E-2"/>
          <c:w val="0.81494544757721465"/>
          <c:h val="0.694487653494701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INDICADORES!$B$48:$B$49</c:f>
              <c:numCache>
                <c:formatCode>General</c:formatCode>
                <c:ptCount val="2"/>
              </c:numCache>
            </c:numRef>
          </c:cat>
          <c:val>
            <c:numRef>
              <c:f>INDICADORES!$C$48:$C$49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5CB4-4330-B9EB-F754B1C927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9687328"/>
        <c:axId val="1199686912"/>
      </c:barChart>
      <c:catAx>
        <c:axId val="119968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6912"/>
        <c:crosses val="autoZero"/>
        <c:auto val="1"/>
        <c:lblAlgn val="ctr"/>
        <c:lblOffset val="100"/>
        <c:noMultiLvlLbl val="0"/>
      </c:catAx>
      <c:valAx>
        <c:axId val="1199686912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3777027871517"/>
          <c:y val="8.538928918163341E-2"/>
          <c:w val="0.81494544757721465"/>
          <c:h val="0.694487653494701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INDICADORES!$B$47:$B$48</c:f>
              <c:numCache>
                <c:formatCode>General</c:formatCode>
                <c:ptCount val="2"/>
              </c:numCache>
            </c:numRef>
          </c:cat>
          <c:val>
            <c:numRef>
              <c:f>INDICADORES!$C$47:$C$48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CB79-4329-B32B-D8CF2531D41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9687328"/>
        <c:axId val="1199686912"/>
      </c:barChart>
      <c:catAx>
        <c:axId val="119968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6912"/>
        <c:crosses val="autoZero"/>
        <c:auto val="1"/>
        <c:lblAlgn val="ctr"/>
        <c:lblOffset val="100"/>
        <c:noMultiLvlLbl val="0"/>
      </c:catAx>
      <c:valAx>
        <c:axId val="1199686912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Mensal - Desembolso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rgbClr val="3DB196"/>
              </a:solidFill>
            </a:ln>
            <a:effectLst/>
          </c:spPr>
          <c:invertIfNegative val="0"/>
          <c:cat>
            <c:numRef>
              <c:f>'[1]FLUXO -planejado (2)'!$A$2:$A$26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cat>
          <c:val>
            <c:numRef>
              <c:f>'[1]FLUXO -planejado (2)'!$K$2:$K$26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C-4D4C-89CC-361409ED298D}"/>
            </c:ext>
          </c:extLst>
        </c:ser>
        <c:ser>
          <c:idx val="2"/>
          <c:order val="2"/>
          <c:tx>
            <c:v>Mensal - Projeção</c:v>
          </c:tx>
          <c:spPr>
            <a:solidFill>
              <a:srgbClr val="3DB196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'[1]FLUXO -planejado (2)'!$L$2:$L$27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C-4D4C-89CC-361409ED2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382896"/>
        <c:axId val="1018380272"/>
      </c:barChart>
      <c:lineChart>
        <c:grouping val="standard"/>
        <c:varyColors val="0"/>
        <c:ser>
          <c:idx val="1"/>
          <c:order val="1"/>
          <c:tx>
            <c:v>Acumulado - Desembolso</c:v>
          </c:tx>
          <c:spPr>
            <a:ln w="28575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'[1]FLUXO -planejado (2)'!$A$2:$A$26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cat>
          <c:val>
            <c:numRef>
              <c:f>'[1]FLUXO -planejado (2)'!$M$2:$M$26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C-4D4C-89CC-361409ED298D}"/>
            </c:ext>
          </c:extLst>
        </c:ser>
        <c:ser>
          <c:idx val="3"/>
          <c:order val="3"/>
          <c:tx>
            <c:v>Acumulado Projeção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'[1]FLUXO -planejado (2)'!$N$2:$N$27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AC-4D4C-89CC-361409ED298D}"/>
            </c:ext>
          </c:extLst>
        </c:ser>
        <c:ser>
          <c:idx val="4"/>
          <c:order val="4"/>
          <c:tx>
            <c:v>Orçamento Inicial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val>
            <c:numRef>
              <c:f>'[1]FLUXO -planejado (2)'!$O$2:$O$27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AC-4D4C-89CC-361409ED2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200720"/>
        <c:axId val="878204328"/>
      </c:lineChart>
      <c:catAx>
        <c:axId val="101838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/>
                <a:ea typeface="+mn-ea"/>
                <a:cs typeface="+mn-cs"/>
              </a:defRPr>
            </a:pPr>
            <a:endParaRPr lang="pt-BR"/>
          </a:p>
        </c:txPr>
        <c:crossAx val="1018380272"/>
        <c:crosses val="autoZero"/>
        <c:auto val="1"/>
        <c:lblAlgn val="ctr"/>
        <c:lblOffset val="100"/>
        <c:noMultiLvlLbl val="0"/>
      </c:catAx>
      <c:valAx>
        <c:axId val="101838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/>
                <a:ea typeface="+mn-ea"/>
                <a:cs typeface="+mn-cs"/>
              </a:defRPr>
            </a:pPr>
            <a:endParaRPr lang="pt-BR"/>
          </a:p>
        </c:txPr>
        <c:crossAx val="1018382896"/>
        <c:crosses val="autoZero"/>
        <c:crossBetween val="between"/>
      </c:valAx>
      <c:valAx>
        <c:axId val="8782043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/>
                <a:ea typeface="+mn-ea"/>
                <a:cs typeface="+mn-cs"/>
              </a:defRPr>
            </a:pPr>
            <a:endParaRPr lang="pt-BR"/>
          </a:p>
        </c:txPr>
        <c:crossAx val="878200720"/>
        <c:crosses val="max"/>
        <c:crossBetween val="between"/>
      </c:valAx>
      <c:catAx>
        <c:axId val="87820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820432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3777027871517"/>
          <c:y val="8.1481481481481488E-2"/>
          <c:w val="0.81494544757721465"/>
          <c:h val="0.698395450568678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38100"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INDICADORES!$B$11:$B$12</c:f>
              <c:strCache>
                <c:ptCount val="2"/>
                <c:pt idx="0">
                  <c:v>% FÍSICO PLANEJADO</c:v>
                </c:pt>
                <c:pt idx="1">
                  <c:v>% FÍSICO EXECUTADO</c:v>
                </c:pt>
              </c:strCache>
            </c:strRef>
          </c:cat>
          <c:val>
            <c:numRef>
              <c:f>INDICADORES!$C$11:$C$12</c:f>
              <c:numCache>
                <c:formatCode>0%</c:formatCode>
                <c:ptCount val="2"/>
                <c:pt idx="0">
                  <c:v>0.57501932969960379</c:v>
                </c:pt>
                <c:pt idx="1">
                  <c:v>0.55710305867359167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00-4CB8-A4F7-F5B162B2445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9687328"/>
        <c:axId val="1199686912"/>
      </c:barChart>
      <c:catAx>
        <c:axId val="119968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6912"/>
        <c:crosses val="autoZero"/>
        <c:auto val="1"/>
        <c:lblAlgn val="ctr"/>
        <c:lblOffset val="100"/>
        <c:noMultiLvlLbl val="0"/>
      </c:catAx>
      <c:valAx>
        <c:axId val="1199686912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932557335530541E-2"/>
          <c:y val="7.0018510844039233E-2"/>
          <c:w val="0.89666926373198297"/>
          <c:h val="0.6721679790026247"/>
        </c:manualLayout>
      </c:layout>
      <c:barChart>
        <c:barDir val="col"/>
        <c:grouping val="clustered"/>
        <c:varyColors val="0"/>
        <c:ser>
          <c:idx val="0"/>
          <c:order val="2"/>
          <c:tx>
            <c:v>Data Status</c:v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25400">
                <a:noFill/>
                <a:prstDash val="dash"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28-4197-B59B-DC82692D014F}"/>
              </c:ext>
            </c:extLst>
          </c:dPt>
          <c:val>
            <c:numRef>
              <c:f>'CURVA S'!$A$3:$A$39</c:f>
              <c:numCache>
                <c:formatCode>_(* #,##0.00_);_(* \(#,##0.00\);_(* "-"??_);_(@_)</c:formatCode>
                <c:ptCount val="37"/>
              </c:numCache>
            </c:numRef>
          </c:val>
          <c:extLst>
            <c:ext xmlns:c16="http://schemas.microsoft.com/office/drawing/2014/chart" uri="{C3380CC4-5D6E-409C-BE32-E72D297353CC}">
              <c16:uniqueId val="{00000002-AA28-4197-B59B-DC82692D0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2115672767"/>
        <c:axId val="2115673183"/>
      </c:barChar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58086063"/>
        <c:axId val="58085647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v>Plan Sem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'CURVA S'!$E$3:$E$39</c15:sqref>
                        </c15:formulaRef>
                      </c:ext>
                    </c:extLst>
                    <c:numCache>
                      <c:formatCode>0%</c:formatCode>
                      <c:ptCount val="37"/>
                      <c:pt idx="0">
                        <c:v>1.7727727751270176E-3</c:v>
                      </c:pt>
                      <c:pt idx="1">
                        <c:v>0</c:v>
                      </c:pt>
                      <c:pt idx="2">
                        <c:v>2.2384609450866174E-2</c:v>
                      </c:pt>
                      <c:pt idx="3">
                        <c:v>4.5634002889326036E-2</c:v>
                      </c:pt>
                      <c:pt idx="4">
                        <c:v>2.2806836867359613E-4</c:v>
                      </c:pt>
                      <c:pt idx="5">
                        <c:v>0</c:v>
                      </c:pt>
                      <c:pt idx="6">
                        <c:v>2.2749410884291086E-2</c:v>
                      </c:pt>
                      <c:pt idx="7">
                        <c:v>6.2930270671009786E-2</c:v>
                      </c:pt>
                      <c:pt idx="8">
                        <c:v>4.2285441873886984E-2</c:v>
                      </c:pt>
                      <c:pt idx="9">
                        <c:v>6.3111188334009763E-2</c:v>
                      </c:pt>
                      <c:pt idx="10">
                        <c:v>4.2285441873886984E-2</c:v>
                      </c:pt>
                      <c:pt idx="11">
                        <c:v>6.3111188334009763E-2</c:v>
                      </c:pt>
                      <c:pt idx="12">
                        <c:v>4.2285441873886984E-2</c:v>
                      </c:pt>
                      <c:pt idx="13">
                        <c:v>7.1879367480307765E-2</c:v>
                      </c:pt>
                      <c:pt idx="14">
                        <c:v>5.3197812058601406E-2</c:v>
                      </c:pt>
                      <c:pt idx="15">
                        <c:v>2.260675916667201E-2</c:v>
                      </c:pt>
                      <c:pt idx="16">
                        <c:v>1.855755366504842E-2</c:v>
                      </c:pt>
                      <c:pt idx="17">
                        <c:v>1.0970030648686572E-2</c:v>
                      </c:pt>
                      <c:pt idx="18">
                        <c:v>4.4213210209046727E-2</c:v>
                      </c:pt>
                      <c:pt idx="19">
                        <c:v>1.3320152960078919E-2</c:v>
                      </c:pt>
                      <c:pt idx="20">
                        <c:v>1.2247655898242945E-2</c:v>
                      </c:pt>
                      <c:pt idx="21">
                        <c:v>2.070902742089788E-2</c:v>
                      </c:pt>
                      <c:pt idx="22">
                        <c:v>2.0048526578994554E-2</c:v>
                      </c:pt>
                      <c:pt idx="23">
                        <c:v>1.7754843549643018E-2</c:v>
                      </c:pt>
                      <c:pt idx="24">
                        <c:v>1.7754843549643018E-2</c:v>
                      </c:pt>
                      <c:pt idx="25">
                        <c:v>4.4383817532817737E-3</c:v>
                      </c:pt>
                      <c:pt idx="26">
                        <c:v>2.1706415381425481E-2</c:v>
                      </c:pt>
                      <c:pt idx="27">
                        <c:v>2.061380909903316E-2</c:v>
                      </c:pt>
                      <c:pt idx="28">
                        <c:v>2.4702115522805986E-2</c:v>
                      </c:pt>
                      <c:pt idx="29">
                        <c:v>2.6726966576584667E-2</c:v>
                      </c:pt>
                      <c:pt idx="30">
                        <c:v>1.1785853712278993E-2</c:v>
                      </c:pt>
                      <c:pt idx="31">
                        <c:v>1.8454126220077454E-2</c:v>
                      </c:pt>
                      <c:pt idx="32">
                        <c:v>1.8894634597222994E-2</c:v>
                      </c:pt>
                      <c:pt idx="33">
                        <c:v>1.9559397456486445E-2</c:v>
                      </c:pt>
                      <c:pt idx="34">
                        <c:v>3.002144011881799E-2</c:v>
                      </c:pt>
                      <c:pt idx="35">
                        <c:v>2.5548848707184654E-2</c:v>
                      </c:pt>
                      <c:pt idx="36">
                        <c:v>8.5831532785946608E-3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A28-4197-B59B-DC82692D014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1"/>
          <c:tx>
            <c:v>Plan Acumulado</c:v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'CURVA S'!$F$3:$F$39</c:f>
              <c:numCache>
                <c:formatCode>0%</c:formatCode>
                <c:ptCount val="37"/>
                <c:pt idx="0">
                  <c:v>1.7727727751270176E-3</c:v>
                </c:pt>
                <c:pt idx="1">
                  <c:v>1.7727727751270176E-3</c:v>
                </c:pt>
                <c:pt idx="2">
                  <c:v>2.4157382225993191E-2</c:v>
                </c:pt>
                <c:pt idx="3">
                  <c:v>6.9791385115319224E-2</c:v>
                </c:pt>
                <c:pt idx="4">
                  <c:v>7.0019453483992827E-2</c:v>
                </c:pt>
                <c:pt idx="5">
                  <c:v>7.0019453483992827E-2</c:v>
                </c:pt>
                <c:pt idx="6">
                  <c:v>9.276886436828391E-2</c:v>
                </c:pt>
                <c:pt idx="7">
                  <c:v>0.1556991350392937</c:v>
                </c:pt>
                <c:pt idx="8">
                  <c:v>0.19798457691318069</c:v>
                </c:pt>
                <c:pt idx="9">
                  <c:v>0.26109576524719041</c:v>
                </c:pt>
                <c:pt idx="10">
                  <c:v>0.30338120712107741</c:v>
                </c:pt>
                <c:pt idx="11">
                  <c:v>0.36649239545508722</c:v>
                </c:pt>
                <c:pt idx="12">
                  <c:v>0.40877783732897421</c:v>
                </c:pt>
                <c:pt idx="13">
                  <c:v>0.48065720480928198</c:v>
                </c:pt>
                <c:pt idx="14">
                  <c:v>0.5338550168678835</c:v>
                </c:pt>
                <c:pt idx="15">
                  <c:v>0.55646177603455538</c:v>
                </c:pt>
                <c:pt idx="16">
                  <c:v>0.57501932969960379</c:v>
                </c:pt>
                <c:pt idx="17">
                  <c:v>0.58598936034829041</c:v>
                </c:pt>
                <c:pt idx="18">
                  <c:v>0.63020257055733719</c:v>
                </c:pt>
                <c:pt idx="19">
                  <c:v>0.64352272351741613</c:v>
                </c:pt>
                <c:pt idx="20">
                  <c:v>0.65577037941565908</c:v>
                </c:pt>
                <c:pt idx="21">
                  <c:v>0.67647940683655694</c:v>
                </c:pt>
                <c:pt idx="22">
                  <c:v>0.69652793341555153</c:v>
                </c:pt>
                <c:pt idx="23">
                  <c:v>0.71428277696519449</c:v>
                </c:pt>
                <c:pt idx="24">
                  <c:v>0.73203762051483745</c:v>
                </c:pt>
                <c:pt idx="25">
                  <c:v>0.73647600226811927</c:v>
                </c:pt>
                <c:pt idx="26">
                  <c:v>0.75818241764954475</c:v>
                </c:pt>
                <c:pt idx="27">
                  <c:v>0.77879622674857796</c:v>
                </c:pt>
                <c:pt idx="28">
                  <c:v>0.80349834227138395</c:v>
                </c:pt>
                <c:pt idx="29">
                  <c:v>0.83022530884796863</c:v>
                </c:pt>
                <c:pt idx="30">
                  <c:v>0.84201116256024766</c:v>
                </c:pt>
                <c:pt idx="31">
                  <c:v>0.86046528878032513</c:v>
                </c:pt>
                <c:pt idx="32">
                  <c:v>0.87935992337754809</c:v>
                </c:pt>
                <c:pt idx="33">
                  <c:v>0.89891932083403447</c:v>
                </c:pt>
                <c:pt idx="34">
                  <c:v>0.92894076095285238</c:v>
                </c:pt>
                <c:pt idx="35">
                  <c:v>0.95448960966003704</c:v>
                </c:pt>
                <c:pt idx="36">
                  <c:v>0.96307276293863175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28-4197-B59B-DC82692D014F}"/>
            </c:ext>
          </c:extLst>
        </c:ser>
        <c:ser>
          <c:idx val="3"/>
          <c:order val="3"/>
          <c:tx>
            <c:v>Exe Acumulado</c:v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'CURVA S'!$J$3:$J$39</c:f>
              <c:numCache>
                <c:formatCode>0%</c:formatCode>
                <c:ptCount val="37"/>
                <c:pt idx="0">
                  <c:v>1.7727727751270176E-3</c:v>
                </c:pt>
                <c:pt idx="1">
                  <c:v>1.7727727751270176E-3</c:v>
                </c:pt>
                <c:pt idx="2">
                  <c:v>2.4157382225993191E-2</c:v>
                </c:pt>
                <c:pt idx="3">
                  <c:v>6.9791385115319224E-2</c:v>
                </c:pt>
                <c:pt idx="4">
                  <c:v>7.0019453483992827E-2</c:v>
                </c:pt>
                <c:pt idx="5">
                  <c:v>7.0019453483992827E-2</c:v>
                </c:pt>
                <c:pt idx="6">
                  <c:v>9.276886436828391E-2</c:v>
                </c:pt>
                <c:pt idx="7">
                  <c:v>0.1556991350392937</c:v>
                </c:pt>
                <c:pt idx="8">
                  <c:v>0.1556991350392937</c:v>
                </c:pt>
                <c:pt idx="9">
                  <c:v>0.19798457691318069</c:v>
                </c:pt>
                <c:pt idx="10">
                  <c:v>0.26109576524719041</c:v>
                </c:pt>
                <c:pt idx="11">
                  <c:v>0.30338120712107741</c:v>
                </c:pt>
                <c:pt idx="12">
                  <c:v>0.36649239545508722</c:v>
                </c:pt>
                <c:pt idx="13">
                  <c:v>0.36649239545508722</c:v>
                </c:pt>
                <c:pt idx="14">
                  <c:v>0.41754601647527212</c:v>
                </c:pt>
                <c:pt idx="15">
                  <c:v>0.53449629950691968</c:v>
                </c:pt>
                <c:pt idx="16">
                  <c:v>0.55710305867359167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28-4197-B59B-DC82692D014F}"/>
            </c:ext>
          </c:extLst>
        </c:ser>
        <c:ser>
          <c:idx val="4"/>
          <c:order val="4"/>
          <c:tx>
            <c:v>Replan</c:v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'CURVA S'!$N$3:$N$39</c:f>
              <c:numCache>
                <c:formatCode>0%</c:formatCode>
                <c:ptCount val="37"/>
                <c:pt idx="16">
                  <c:v>0.55710305867359167</c:v>
                </c:pt>
                <c:pt idx="17">
                  <c:v>0.56651252045892608</c:v>
                </c:pt>
                <c:pt idx="18">
                  <c:v>0.60959597649486319</c:v>
                </c:pt>
                <c:pt idx="19">
                  <c:v>0.62404110271254765</c:v>
                </c:pt>
                <c:pt idx="20">
                  <c:v>0.63653283949305806</c:v>
                </c:pt>
                <c:pt idx="21">
                  <c:v>0.64573661424510265</c:v>
                </c:pt>
                <c:pt idx="22">
                  <c:v>0.67581890599465344</c:v>
                </c:pt>
                <c:pt idx="23">
                  <c:v>0.6965279334155513</c:v>
                </c:pt>
                <c:pt idx="24">
                  <c:v>0.71428277696519427</c:v>
                </c:pt>
                <c:pt idx="25">
                  <c:v>0.73203762051483723</c:v>
                </c:pt>
                <c:pt idx="26">
                  <c:v>0.73647600226811905</c:v>
                </c:pt>
                <c:pt idx="27">
                  <c:v>0.75818241764954453</c:v>
                </c:pt>
                <c:pt idx="28">
                  <c:v>0.78288453317235063</c:v>
                </c:pt>
                <c:pt idx="29">
                  <c:v>0.80811428703807575</c:v>
                </c:pt>
                <c:pt idx="30">
                  <c:v>0.83481096872355076</c:v>
                </c:pt>
                <c:pt idx="31">
                  <c:v>0.84696704381456311</c:v>
                </c:pt>
                <c:pt idx="32">
                  <c:v>0.86586167841178607</c:v>
                </c:pt>
                <c:pt idx="33">
                  <c:v>0.88691828857913213</c:v>
                </c:pt>
                <c:pt idx="34">
                  <c:v>0.91929693435289783</c:v>
                </c:pt>
                <c:pt idx="35">
                  <c:v>0.94771272099087878</c:v>
                </c:pt>
                <c:pt idx="36">
                  <c:v>0.96307276293863175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A28-4197-B59B-DC82692D0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672767"/>
        <c:axId val="2115673183"/>
      </c:lineChart>
      <c:catAx>
        <c:axId val="21156727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800" b="1">
                    <a:latin typeface="Arial" panose="020B0604020202020204" pitchFamily="34" charset="0"/>
                    <a:cs typeface="Arial" panose="020B0604020202020204" pitchFamily="34" charset="0"/>
                  </a:rPr>
                  <a:t>semanas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115673183"/>
        <c:crosses val="autoZero"/>
        <c:auto val="1"/>
        <c:lblAlgn val="ctr"/>
        <c:lblOffset val="100"/>
        <c:noMultiLvlLbl val="0"/>
      </c:catAx>
      <c:valAx>
        <c:axId val="211567318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800" b="1">
                    <a:latin typeface="Arial" panose="020B0604020202020204" pitchFamily="34" charset="0"/>
                    <a:cs typeface="Arial" panose="020B0604020202020204" pitchFamily="34" charset="0"/>
                  </a:rPr>
                  <a:t>% acumulado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15672767"/>
        <c:crosses val="autoZero"/>
        <c:crossBetween val="between"/>
      </c:valAx>
      <c:valAx>
        <c:axId val="58085647"/>
        <c:scaling>
          <c:orientation val="minMax"/>
        </c:scaling>
        <c:delete val="1"/>
        <c:axPos val="r"/>
        <c:numFmt formatCode="0.0%" sourceLinked="1"/>
        <c:majorTickMark val="none"/>
        <c:minorTickMark val="none"/>
        <c:tickLblPos val="nextTo"/>
        <c:crossAx val="58086063"/>
        <c:crosses val="max"/>
        <c:crossBetween val="between"/>
      </c:valAx>
      <c:catAx>
        <c:axId val="58086063"/>
        <c:scaling>
          <c:orientation val="minMax"/>
        </c:scaling>
        <c:delete val="1"/>
        <c:axPos val="b"/>
        <c:majorTickMark val="out"/>
        <c:minorTickMark val="none"/>
        <c:tickLblPos val="nextTo"/>
        <c:crossAx val="580856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4232093948671774E-2"/>
          <c:y val="0.88666713210873072"/>
          <c:w val="0.42343943602088435"/>
          <c:h val="0.11333278077082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 w="9575"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'CURVA S'!$O$3:$O$39</c:f>
              <c:numCache>
                <c:formatCode>0%</c:formatCode>
                <c:ptCount val="3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0.78642052561281162</c:v>
                </c:pt>
                <c:pt idx="9">
                  <c:v>0.75828337056995276</c:v>
                </c:pt>
                <c:pt idx="10">
                  <c:v>0.8606194422022615</c:v>
                </c:pt>
                <c:pt idx="11">
                  <c:v>0.82779673161937695</c:v>
                </c:pt>
                <c:pt idx="12">
                  <c:v>0.89655642255414958</c:v>
                </c:pt>
                <c:pt idx="13">
                  <c:v>0.76248185149020342</c:v>
                </c:pt>
                <c:pt idx="14">
                  <c:v>0.78213373159815203</c:v>
                </c:pt>
                <c:pt idx="15">
                  <c:v>0.96052653124862308</c:v>
                </c:pt>
                <c:pt idx="16">
                  <c:v>0.96884231520465269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B-4C34-855C-1087173D43C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76790448"/>
        <c:axId val="1076778384"/>
      </c:lineChart>
      <c:catAx>
        <c:axId val="1076790448"/>
        <c:scaling>
          <c:orientation val="minMax"/>
        </c:scaling>
        <c:delete val="0"/>
        <c:axPos val="b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076778384"/>
        <c:crosses val="autoZero"/>
        <c:auto val="1"/>
        <c:lblAlgn val="ctr"/>
        <c:lblOffset val="100"/>
        <c:noMultiLvlLbl val="0"/>
      </c:catAx>
      <c:valAx>
        <c:axId val="1076778384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6790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3777027871517"/>
          <c:y val="8.1481481481481488E-2"/>
          <c:w val="0.81494544757721465"/>
          <c:h val="0.698395450568678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INDICADORES!$B$18:$B$19</c:f>
              <c:strCache>
                <c:ptCount val="2"/>
                <c:pt idx="0">
                  <c:v>% FÍSICO PLANEJADO</c:v>
                </c:pt>
                <c:pt idx="1">
                  <c:v>% FÍSICO EXECUTADO</c:v>
                </c:pt>
              </c:strCache>
            </c:strRef>
          </c:cat>
          <c:val>
            <c:numRef>
              <c:f>INDICADORES!$C$18:$C$19</c:f>
              <c:numCache>
                <c:formatCode>0%</c:formatCode>
                <c:ptCount val="2"/>
                <c:pt idx="0">
                  <c:v>0.06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D-4492-B26A-D9B932973F0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9687328"/>
        <c:axId val="1199686912"/>
      </c:barChart>
      <c:catAx>
        <c:axId val="119968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6912"/>
        <c:crosses val="autoZero"/>
        <c:auto val="1"/>
        <c:lblAlgn val="ctr"/>
        <c:lblOffset val="100"/>
        <c:noMultiLvlLbl val="0"/>
      </c:catAx>
      <c:valAx>
        <c:axId val="1199686912"/>
        <c:scaling>
          <c:orientation val="minMax"/>
          <c:max val="0.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INDICADORES!$B$24:$B$27</c:f>
              <c:strCache>
                <c:ptCount val="4"/>
                <c:pt idx="0">
                  <c:v>PPC 17</c:v>
                </c:pt>
                <c:pt idx="1">
                  <c:v>PPC 18</c:v>
                </c:pt>
                <c:pt idx="2">
                  <c:v>PPC 19</c:v>
                </c:pt>
                <c:pt idx="3">
                  <c:v>PPC 20</c:v>
                </c:pt>
              </c:strCache>
            </c:strRef>
          </c:cat>
          <c:val>
            <c:numRef>
              <c:f>INDICADORES!$C$24:$C$27</c:f>
              <c:numCache>
                <c:formatCode>0%</c:formatCode>
                <c:ptCount val="4"/>
                <c:pt idx="0">
                  <c:v>0.8</c:v>
                </c:pt>
                <c:pt idx="1">
                  <c:v>0.88</c:v>
                </c:pt>
                <c:pt idx="2">
                  <c:v>0.87</c:v>
                </c:pt>
                <c:pt idx="3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7-42CA-8769-C7FFD3D87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1081444064"/>
        <c:axId val="1081462784"/>
      </c:lineChart>
      <c:catAx>
        <c:axId val="108144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081462784"/>
        <c:crosses val="autoZero"/>
        <c:auto val="1"/>
        <c:lblAlgn val="ctr"/>
        <c:lblOffset val="100"/>
        <c:noMultiLvlLbl val="0"/>
      </c:catAx>
      <c:valAx>
        <c:axId val="1081462784"/>
        <c:scaling>
          <c:orientation val="minMax"/>
          <c:min val="0.4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08144406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3777027871517"/>
          <c:y val="8.1481481481481488E-2"/>
          <c:w val="0.81494544757721465"/>
          <c:h val="0.698395450568678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INDICADORES!$E$17:$F$18</c:f>
              <c:strCache>
                <c:ptCount val="2"/>
                <c:pt idx="0">
                  <c:v>TERMINALIDADE</c:v>
                </c:pt>
                <c:pt idx="1">
                  <c:v>ADERÊNCIA AO LOTE</c:v>
                </c:pt>
              </c:strCache>
            </c:strRef>
          </c:cat>
          <c:val>
            <c:numRef>
              <c:f>INDICADORES!$I$17:$I$18</c:f>
              <c:numCache>
                <c:formatCode>0%</c:formatCode>
                <c:ptCount val="2"/>
                <c:pt idx="0">
                  <c:v>0.5</c:v>
                </c:pt>
                <c:pt idx="1">
                  <c:v>1.2105263157894737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A-4ED1-B2B4-70E6625CA1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9687328"/>
        <c:axId val="1199686912"/>
      </c:barChart>
      <c:catAx>
        <c:axId val="119968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6912"/>
        <c:crosses val="autoZero"/>
        <c:auto val="1"/>
        <c:lblAlgn val="ctr"/>
        <c:lblOffset val="100"/>
        <c:noMultiLvlLbl val="0"/>
      </c:catAx>
      <c:valAx>
        <c:axId val="1199686912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INSTALAÇÕES HIDROSSANITÁRIAS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Planejado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RITMO!$J$9:$J$19</c:f>
              <c:numCache>
                <c:formatCode>General</c:formatCode>
                <c:ptCount val="11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</c:numCache>
            </c:numRef>
          </c:cat>
          <c:val>
            <c:numRef>
              <c:f>RITMO!$L$9:$L$19</c:f>
              <c:numCache>
                <c:formatCode>General</c:formatCode>
                <c:ptCount val="11"/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4-48F1-A00D-3A652058E122}"/>
            </c:ext>
          </c:extLst>
        </c:ser>
        <c:ser>
          <c:idx val="1"/>
          <c:order val="1"/>
          <c:tx>
            <c:v>Executado</c:v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RITMO!$J$9:$J$19</c:f>
              <c:numCache>
                <c:formatCode>General</c:formatCode>
                <c:ptCount val="11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</c:numCache>
            </c:numRef>
          </c:cat>
          <c:val>
            <c:numRef>
              <c:f>RITMO!$N$9:$N$19</c:f>
              <c:numCache>
                <c:formatCode>General</c:formatCode>
                <c:ptCount val="11"/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4-48F1-A00D-3A652058E12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64186335"/>
        <c:axId val="2064181343"/>
      </c:lineChart>
      <c:catAx>
        <c:axId val="2064186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semanas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4181343"/>
        <c:crossesAt val="0"/>
        <c:auto val="1"/>
        <c:lblAlgn val="ctr"/>
        <c:lblOffset val="100"/>
        <c:noMultiLvlLbl val="0"/>
      </c:catAx>
      <c:valAx>
        <c:axId val="2064181343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localizações</a:t>
                </a:r>
                <a:r>
                  <a:rPr lang="pt-BR" baseline="0"/>
                  <a:t> </a:t>
                </a:r>
                <a:endParaRPr lang="pt-BR"/>
              </a:p>
            </c:rich>
          </c:tx>
          <c:layout>
            <c:manualLayout>
              <c:xMode val="edge"/>
              <c:yMode val="edge"/>
              <c:x val="2.3206751054852322E-2"/>
              <c:y val="0.36731996785006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4186335"/>
        <c:crossesAt val="1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CURVA S - EMPREENDIMENTO NATBIM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2"/>
          <c:tx>
            <c:v>Data Status</c:v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25400">
                <a:noFill/>
                <a:prstDash val="dash"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65-4BC7-BC5D-E01FA8DABB62}"/>
              </c:ext>
            </c:extLst>
          </c:dPt>
          <c:val>
            <c:numRef>
              <c:f>'CURVA S'!$A$3:$A$39</c:f>
              <c:numCache>
                <c:formatCode>_(* #,##0.00_);_(* \(#,##0.00\);_(* "-"??_);_(@_)</c:formatCode>
                <c:ptCount val="37"/>
              </c:numCache>
            </c:numRef>
          </c:val>
          <c:extLst>
            <c:ext xmlns:c16="http://schemas.microsoft.com/office/drawing/2014/chart" uri="{C3380CC4-5D6E-409C-BE32-E72D297353CC}">
              <c16:uniqueId val="{00000002-1B65-4BC7-BC5D-E01FA8DAB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2115672767"/>
        <c:axId val="2115673183"/>
      </c:barChar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58086063"/>
        <c:axId val="58085647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v>Plan Sem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'CURVA S'!$E$3:$E$39</c15:sqref>
                        </c15:formulaRef>
                      </c:ext>
                    </c:extLst>
                    <c:numCache>
                      <c:formatCode>0%</c:formatCode>
                      <c:ptCount val="37"/>
                      <c:pt idx="0">
                        <c:v>1.7727727751270176E-3</c:v>
                      </c:pt>
                      <c:pt idx="1">
                        <c:v>0</c:v>
                      </c:pt>
                      <c:pt idx="2">
                        <c:v>2.2384609450866174E-2</c:v>
                      </c:pt>
                      <c:pt idx="3">
                        <c:v>4.5634002889326036E-2</c:v>
                      </c:pt>
                      <c:pt idx="4">
                        <c:v>2.2806836867359613E-4</c:v>
                      </c:pt>
                      <c:pt idx="5">
                        <c:v>0</c:v>
                      </c:pt>
                      <c:pt idx="6">
                        <c:v>2.2749410884291086E-2</c:v>
                      </c:pt>
                      <c:pt idx="7">
                        <c:v>6.2930270671009786E-2</c:v>
                      </c:pt>
                      <c:pt idx="8">
                        <c:v>4.2285441873886984E-2</c:v>
                      </c:pt>
                      <c:pt idx="9">
                        <c:v>6.3111188334009763E-2</c:v>
                      </c:pt>
                      <c:pt idx="10">
                        <c:v>4.2285441873886984E-2</c:v>
                      </c:pt>
                      <c:pt idx="11">
                        <c:v>6.3111188334009763E-2</c:v>
                      </c:pt>
                      <c:pt idx="12">
                        <c:v>4.2285441873886984E-2</c:v>
                      </c:pt>
                      <c:pt idx="13">
                        <c:v>7.1879367480307765E-2</c:v>
                      </c:pt>
                      <c:pt idx="14">
                        <c:v>5.3197812058601406E-2</c:v>
                      </c:pt>
                      <c:pt idx="15">
                        <c:v>2.260675916667201E-2</c:v>
                      </c:pt>
                      <c:pt idx="16">
                        <c:v>1.855755366504842E-2</c:v>
                      </c:pt>
                      <c:pt idx="17">
                        <c:v>1.0970030648686572E-2</c:v>
                      </c:pt>
                      <c:pt idx="18">
                        <c:v>4.4213210209046727E-2</c:v>
                      </c:pt>
                      <c:pt idx="19">
                        <c:v>1.3320152960078919E-2</c:v>
                      </c:pt>
                      <c:pt idx="20">
                        <c:v>1.2247655898242945E-2</c:v>
                      </c:pt>
                      <c:pt idx="21">
                        <c:v>2.070902742089788E-2</c:v>
                      </c:pt>
                      <c:pt idx="22">
                        <c:v>2.0048526578994554E-2</c:v>
                      </c:pt>
                      <c:pt idx="23">
                        <c:v>1.7754843549643018E-2</c:v>
                      </c:pt>
                      <c:pt idx="24">
                        <c:v>1.7754843549643018E-2</c:v>
                      </c:pt>
                      <c:pt idx="25">
                        <c:v>4.4383817532817737E-3</c:v>
                      </c:pt>
                      <c:pt idx="26">
                        <c:v>2.1706415381425481E-2</c:v>
                      </c:pt>
                      <c:pt idx="27">
                        <c:v>2.061380909903316E-2</c:v>
                      </c:pt>
                      <c:pt idx="28">
                        <c:v>2.4702115522805986E-2</c:v>
                      </c:pt>
                      <c:pt idx="29">
                        <c:v>2.6726966576584667E-2</c:v>
                      </c:pt>
                      <c:pt idx="30">
                        <c:v>1.1785853712278993E-2</c:v>
                      </c:pt>
                      <c:pt idx="31">
                        <c:v>1.8454126220077454E-2</c:v>
                      </c:pt>
                      <c:pt idx="32">
                        <c:v>1.8894634597222994E-2</c:v>
                      </c:pt>
                      <c:pt idx="33">
                        <c:v>1.9559397456486445E-2</c:v>
                      </c:pt>
                      <c:pt idx="34">
                        <c:v>3.002144011881799E-2</c:v>
                      </c:pt>
                      <c:pt idx="35">
                        <c:v>2.5548848707184654E-2</c:v>
                      </c:pt>
                      <c:pt idx="36">
                        <c:v>8.5831532785946608E-3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1B65-4BC7-BC5D-E01FA8DABB6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1"/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'CURVA S'!$F$3:$F$44</c:f>
              <c:numCache>
                <c:formatCode>0%</c:formatCode>
                <c:ptCount val="42"/>
                <c:pt idx="0">
                  <c:v>1.7727727751270176E-3</c:v>
                </c:pt>
                <c:pt idx="1">
                  <c:v>1.7727727751270176E-3</c:v>
                </c:pt>
                <c:pt idx="2">
                  <c:v>2.4157382225993191E-2</c:v>
                </c:pt>
                <c:pt idx="3">
                  <c:v>6.9791385115319224E-2</c:v>
                </c:pt>
                <c:pt idx="4">
                  <c:v>7.0019453483992827E-2</c:v>
                </c:pt>
                <c:pt idx="5">
                  <c:v>7.0019453483992827E-2</c:v>
                </c:pt>
                <c:pt idx="6">
                  <c:v>9.276886436828391E-2</c:v>
                </c:pt>
                <c:pt idx="7">
                  <c:v>0.1556991350392937</c:v>
                </c:pt>
                <c:pt idx="8">
                  <c:v>0.19798457691318069</c:v>
                </c:pt>
                <c:pt idx="9">
                  <c:v>0.26109576524719041</c:v>
                </c:pt>
                <c:pt idx="10">
                  <c:v>0.30338120712107741</c:v>
                </c:pt>
                <c:pt idx="11">
                  <c:v>0.36649239545508722</c:v>
                </c:pt>
                <c:pt idx="12">
                  <c:v>0.40877783732897421</c:v>
                </c:pt>
                <c:pt idx="13">
                  <c:v>0.48065720480928198</c:v>
                </c:pt>
                <c:pt idx="14">
                  <c:v>0.5338550168678835</c:v>
                </c:pt>
                <c:pt idx="15">
                  <c:v>0.55646177603455538</c:v>
                </c:pt>
                <c:pt idx="16">
                  <c:v>0.57501932969960379</c:v>
                </c:pt>
                <c:pt idx="17">
                  <c:v>0.58598936034829041</c:v>
                </c:pt>
                <c:pt idx="18">
                  <c:v>0.63020257055733719</c:v>
                </c:pt>
                <c:pt idx="19">
                  <c:v>0.64352272351741613</c:v>
                </c:pt>
                <c:pt idx="20">
                  <c:v>0.65577037941565908</c:v>
                </c:pt>
                <c:pt idx="21">
                  <c:v>0.67647940683655694</c:v>
                </c:pt>
                <c:pt idx="22">
                  <c:v>0.69652793341555153</c:v>
                </c:pt>
                <c:pt idx="23">
                  <c:v>0.71428277696519449</c:v>
                </c:pt>
                <c:pt idx="24">
                  <c:v>0.73203762051483745</c:v>
                </c:pt>
                <c:pt idx="25">
                  <c:v>0.73647600226811927</c:v>
                </c:pt>
                <c:pt idx="26">
                  <c:v>0.75818241764954475</c:v>
                </c:pt>
                <c:pt idx="27">
                  <c:v>0.77879622674857796</c:v>
                </c:pt>
                <c:pt idx="28">
                  <c:v>0.80349834227138395</c:v>
                </c:pt>
                <c:pt idx="29">
                  <c:v>0.83022530884796863</c:v>
                </c:pt>
                <c:pt idx="30">
                  <c:v>0.84201116256024766</c:v>
                </c:pt>
                <c:pt idx="31">
                  <c:v>0.86046528878032513</c:v>
                </c:pt>
                <c:pt idx="32">
                  <c:v>0.87935992337754809</c:v>
                </c:pt>
                <c:pt idx="33">
                  <c:v>0.89891932083403447</c:v>
                </c:pt>
                <c:pt idx="34">
                  <c:v>0.92894076095285238</c:v>
                </c:pt>
                <c:pt idx="35">
                  <c:v>0.95448960966003704</c:v>
                </c:pt>
                <c:pt idx="36">
                  <c:v>0.96307276293863175</c:v>
                </c:pt>
                <c:pt idx="37">
                  <c:v>0.97607921367360684</c:v>
                </c:pt>
                <c:pt idx="38">
                  <c:v>0.99181424830643639</c:v>
                </c:pt>
                <c:pt idx="39">
                  <c:v>0.99454283220429085</c:v>
                </c:pt>
                <c:pt idx="40">
                  <c:v>0.99727141610214542</c:v>
                </c:pt>
                <c:pt idx="4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65-4BC7-BC5D-E01FA8DABB62}"/>
            </c:ext>
          </c:extLst>
        </c:ser>
        <c:ser>
          <c:idx val="3"/>
          <c:order val="3"/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'CURVA S'!$J$3:$J$44</c:f>
              <c:numCache>
                <c:formatCode>0%</c:formatCode>
                <c:ptCount val="42"/>
                <c:pt idx="0">
                  <c:v>1.7727727751270176E-3</c:v>
                </c:pt>
                <c:pt idx="1">
                  <c:v>1.7727727751270176E-3</c:v>
                </c:pt>
                <c:pt idx="2">
                  <c:v>2.4157382225993191E-2</c:v>
                </c:pt>
                <c:pt idx="3">
                  <c:v>6.9791385115319224E-2</c:v>
                </c:pt>
                <c:pt idx="4">
                  <c:v>7.0019453483992827E-2</c:v>
                </c:pt>
                <c:pt idx="5">
                  <c:v>7.0019453483992827E-2</c:v>
                </c:pt>
                <c:pt idx="6">
                  <c:v>9.276886436828391E-2</c:v>
                </c:pt>
                <c:pt idx="7">
                  <c:v>0.1556991350392937</c:v>
                </c:pt>
                <c:pt idx="8">
                  <c:v>0.1556991350392937</c:v>
                </c:pt>
                <c:pt idx="9">
                  <c:v>0.19798457691318069</c:v>
                </c:pt>
                <c:pt idx="10">
                  <c:v>0.26109576524719041</c:v>
                </c:pt>
                <c:pt idx="11">
                  <c:v>0.30338120712107741</c:v>
                </c:pt>
                <c:pt idx="12">
                  <c:v>0.36649239545508722</c:v>
                </c:pt>
                <c:pt idx="13">
                  <c:v>0.36649239545508722</c:v>
                </c:pt>
                <c:pt idx="14">
                  <c:v>0.41754601647527212</c:v>
                </c:pt>
                <c:pt idx="15">
                  <c:v>0.53449629950691968</c:v>
                </c:pt>
                <c:pt idx="16">
                  <c:v>0.55710305867359167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65-4BC7-BC5D-E01FA8DABB62}"/>
            </c:ext>
          </c:extLst>
        </c:ser>
        <c:ser>
          <c:idx val="4"/>
          <c:order val="4"/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'CURVA S'!$N$3:$N$44</c:f>
              <c:numCache>
                <c:formatCode>0%</c:formatCode>
                <c:ptCount val="42"/>
                <c:pt idx="16">
                  <c:v>0.55710305867359167</c:v>
                </c:pt>
                <c:pt idx="17">
                  <c:v>0.56651252045892608</c:v>
                </c:pt>
                <c:pt idx="18">
                  <c:v>0.60959597649486319</c:v>
                </c:pt>
                <c:pt idx="19">
                  <c:v>0.62404110271254765</c:v>
                </c:pt>
                <c:pt idx="20">
                  <c:v>0.63653283949305806</c:v>
                </c:pt>
                <c:pt idx="21">
                  <c:v>0.64573661424510265</c:v>
                </c:pt>
                <c:pt idx="22">
                  <c:v>0.67581890599465344</c:v>
                </c:pt>
                <c:pt idx="23">
                  <c:v>0.6965279334155513</c:v>
                </c:pt>
                <c:pt idx="24">
                  <c:v>0.71428277696519427</c:v>
                </c:pt>
                <c:pt idx="25">
                  <c:v>0.73203762051483723</c:v>
                </c:pt>
                <c:pt idx="26">
                  <c:v>0.73647600226811905</c:v>
                </c:pt>
                <c:pt idx="27">
                  <c:v>0.75818241764954453</c:v>
                </c:pt>
                <c:pt idx="28">
                  <c:v>0.78288453317235063</c:v>
                </c:pt>
                <c:pt idx="29">
                  <c:v>0.80811428703807575</c:v>
                </c:pt>
                <c:pt idx="30">
                  <c:v>0.83481096872355076</c:v>
                </c:pt>
                <c:pt idx="31">
                  <c:v>0.84696704381456311</c:v>
                </c:pt>
                <c:pt idx="32">
                  <c:v>0.86586167841178607</c:v>
                </c:pt>
                <c:pt idx="33">
                  <c:v>0.88691828857913213</c:v>
                </c:pt>
                <c:pt idx="34">
                  <c:v>0.91929693435289783</c:v>
                </c:pt>
                <c:pt idx="35">
                  <c:v>0.94771272099087878</c:v>
                </c:pt>
                <c:pt idx="36">
                  <c:v>0.96307276293863175</c:v>
                </c:pt>
                <c:pt idx="37">
                  <c:v>0.97607921367360684</c:v>
                </c:pt>
                <c:pt idx="38">
                  <c:v>0.99148843635118833</c:v>
                </c:pt>
                <c:pt idx="39">
                  <c:v>0.99389120829379496</c:v>
                </c:pt>
                <c:pt idx="40">
                  <c:v>0.99694560414689748</c:v>
                </c:pt>
                <c:pt idx="4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90-45B6-B66A-12E182F4D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672767"/>
        <c:axId val="2115673183"/>
      </c:lineChart>
      <c:catAx>
        <c:axId val="21156727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semanas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115673183"/>
        <c:crosses val="autoZero"/>
        <c:auto val="1"/>
        <c:lblAlgn val="ctr"/>
        <c:lblOffset val="100"/>
        <c:noMultiLvlLbl val="0"/>
      </c:catAx>
      <c:valAx>
        <c:axId val="211567318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% acumulado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15672767"/>
        <c:crosses val="autoZero"/>
        <c:crossBetween val="between"/>
      </c:valAx>
      <c:valAx>
        <c:axId val="5808564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% semana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086063"/>
        <c:crosses val="max"/>
        <c:crossBetween val="between"/>
      </c:valAx>
      <c:catAx>
        <c:axId val="58086063"/>
        <c:scaling>
          <c:orientation val="minMax"/>
        </c:scaling>
        <c:delete val="1"/>
        <c:axPos val="b"/>
        <c:majorTickMark val="out"/>
        <c:minorTickMark val="none"/>
        <c:tickLblPos val="nextTo"/>
        <c:crossAx val="580856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4.png"/><Relationship Id="rId5" Type="http://schemas.openxmlformats.org/officeDocument/2006/relationships/chart" Target="../charts/chart5.xml"/><Relationship Id="rId10" Type="http://schemas.openxmlformats.org/officeDocument/2006/relationships/image" Target="../media/image3.png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4</xdr:row>
      <xdr:rowOff>47625</xdr:rowOff>
    </xdr:from>
    <xdr:to>
      <xdr:col>6</xdr:col>
      <xdr:colOff>123825</xdr:colOff>
      <xdr:row>9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3</xdr:row>
      <xdr:rowOff>0</xdr:rowOff>
    </xdr:from>
    <xdr:to>
      <xdr:col>6</xdr:col>
      <xdr:colOff>82429</xdr:colOff>
      <xdr:row>4</xdr:row>
      <xdr:rowOff>55721</xdr:rowOff>
    </xdr:to>
    <xdr:sp macro="" textlink="">
      <xdr:nvSpPr>
        <xdr:cNvPr id="3" name="CaixaDeTexto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219200" y="571500"/>
          <a:ext cx="2520829" cy="2462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0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DURAÇÃO DECORRIDA</a:t>
          </a:r>
        </a:p>
      </xdr:txBody>
    </xdr:sp>
    <xdr:clientData/>
  </xdr:twoCellAnchor>
  <xdr:twoCellAnchor>
    <xdr:from>
      <xdr:col>1</xdr:col>
      <xdr:colOff>438149</xdr:colOff>
      <xdr:row>12</xdr:row>
      <xdr:rowOff>0</xdr:rowOff>
    </xdr:from>
    <xdr:to>
      <xdr:col>5</xdr:col>
      <xdr:colOff>581024</xdr:colOff>
      <xdr:row>14</xdr:row>
      <xdr:rowOff>66045</xdr:rowOff>
    </xdr:to>
    <xdr:sp macro="" textlink="">
      <xdr:nvSpPr>
        <xdr:cNvPr id="4" name="CaixaDeTexto 3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47749" y="2286000"/>
          <a:ext cx="2581275" cy="44704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Físico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Executado x Planejado</a:t>
          </a:r>
        </a:p>
      </xdr:txBody>
    </xdr:sp>
    <xdr:clientData/>
  </xdr:twoCellAnchor>
  <xdr:twoCellAnchor>
    <xdr:from>
      <xdr:col>7</xdr:col>
      <xdr:colOff>171450</xdr:colOff>
      <xdr:row>2</xdr:row>
      <xdr:rowOff>142875</xdr:rowOff>
    </xdr:from>
    <xdr:to>
      <xdr:col>10</xdr:col>
      <xdr:colOff>548126</xdr:colOff>
      <xdr:row>4</xdr:row>
      <xdr:rowOff>38874</xdr:rowOff>
    </xdr:to>
    <xdr:sp macro="" textlink="">
      <xdr:nvSpPr>
        <xdr:cNvPr id="5" name="CaixaDeTexto 3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4438650" y="523875"/>
          <a:ext cx="2205476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Indicador PRAZO %</a:t>
          </a:r>
        </a:p>
      </xdr:txBody>
    </xdr:sp>
    <xdr:clientData/>
  </xdr:twoCellAnchor>
  <xdr:twoCellAnchor>
    <xdr:from>
      <xdr:col>7</xdr:col>
      <xdr:colOff>190500</xdr:colOff>
      <xdr:row>8</xdr:row>
      <xdr:rowOff>95250</xdr:rowOff>
    </xdr:from>
    <xdr:to>
      <xdr:col>10</xdr:col>
      <xdr:colOff>567176</xdr:colOff>
      <xdr:row>9</xdr:row>
      <xdr:rowOff>181749</xdr:rowOff>
    </xdr:to>
    <xdr:sp macro="" textlink="">
      <xdr:nvSpPr>
        <xdr:cNvPr id="6" name="CaixaDeTexto 3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4457700" y="1619250"/>
          <a:ext cx="2205476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Físico Executado</a:t>
          </a:r>
        </a:p>
      </xdr:txBody>
    </xdr:sp>
    <xdr:clientData/>
  </xdr:twoCellAnchor>
  <xdr:twoCellAnchor>
    <xdr:from>
      <xdr:col>7</xdr:col>
      <xdr:colOff>104775</xdr:colOff>
      <xdr:row>15</xdr:row>
      <xdr:rowOff>85725</xdr:rowOff>
    </xdr:from>
    <xdr:to>
      <xdr:col>10</xdr:col>
      <xdr:colOff>481451</xdr:colOff>
      <xdr:row>16</xdr:row>
      <xdr:rowOff>172224</xdr:rowOff>
    </xdr:to>
    <xdr:sp macro="" textlink="">
      <xdr:nvSpPr>
        <xdr:cNvPr id="7" name="CaixaDeTexto 3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4371975" y="2752725"/>
          <a:ext cx="2205476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Status – Desvio de Prazo</a:t>
          </a:r>
        </a:p>
      </xdr:txBody>
    </xdr:sp>
    <xdr:clientData/>
  </xdr:twoCellAnchor>
  <xdr:twoCellAnchor>
    <xdr:from>
      <xdr:col>1</xdr:col>
      <xdr:colOff>152401</xdr:colOff>
      <xdr:row>14</xdr:row>
      <xdr:rowOff>85726</xdr:rowOff>
    </xdr:from>
    <xdr:to>
      <xdr:col>6</xdr:col>
      <xdr:colOff>47625</xdr:colOff>
      <xdr:row>23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356153</xdr:colOff>
      <xdr:row>3</xdr:row>
      <xdr:rowOff>85725</xdr:rowOff>
    </xdr:from>
    <xdr:to>
      <xdr:col>25</xdr:col>
      <xdr:colOff>504827</xdr:colOff>
      <xdr:row>12</xdr:row>
      <xdr:rowOff>180975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209550</xdr:colOff>
      <xdr:row>2</xdr:row>
      <xdr:rowOff>28575</xdr:rowOff>
    </xdr:from>
    <xdr:to>
      <xdr:col>15</xdr:col>
      <xdr:colOff>586226</xdr:colOff>
      <xdr:row>3</xdr:row>
      <xdr:rowOff>115074</xdr:rowOff>
    </xdr:to>
    <xdr:sp macro="" textlink="">
      <xdr:nvSpPr>
        <xdr:cNvPr id="10" name="CaixaDeTexto 42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7524750" y="409575"/>
          <a:ext cx="2205476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Curva S – Progresso Físico</a:t>
          </a:r>
        </a:p>
      </xdr:txBody>
    </xdr:sp>
    <xdr:clientData/>
  </xdr:twoCellAnchor>
  <xdr:twoCellAnchor>
    <xdr:from>
      <xdr:col>12</xdr:col>
      <xdr:colOff>228600</xdr:colOff>
      <xdr:row>13</xdr:row>
      <xdr:rowOff>104775</xdr:rowOff>
    </xdr:from>
    <xdr:to>
      <xdr:col>15</xdr:col>
      <xdr:colOff>605276</xdr:colOff>
      <xdr:row>15</xdr:row>
      <xdr:rowOff>774</xdr:rowOff>
    </xdr:to>
    <xdr:sp macro="" textlink="">
      <xdr:nvSpPr>
        <xdr:cNvPr id="11" name="CaixaDeTexto 4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7543800" y="2581275"/>
          <a:ext cx="2205476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Histórico de Indicadores</a:t>
          </a:r>
        </a:p>
      </xdr:txBody>
    </xdr:sp>
    <xdr:clientData/>
  </xdr:twoCellAnchor>
  <xdr:twoCellAnchor>
    <xdr:from>
      <xdr:col>11</xdr:col>
      <xdr:colOff>538369</xdr:colOff>
      <xdr:row>14</xdr:row>
      <xdr:rowOff>157370</xdr:rowOff>
    </xdr:from>
    <xdr:to>
      <xdr:col>25</xdr:col>
      <xdr:colOff>521804</xdr:colOff>
      <xdr:row>22</xdr:row>
      <xdr:rowOff>161925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194421</xdr:colOff>
      <xdr:row>33</xdr:row>
      <xdr:rowOff>85726</xdr:rowOff>
    </xdr:from>
    <xdr:to>
      <xdr:col>10</xdr:col>
      <xdr:colOff>571097</xdr:colOff>
      <xdr:row>34</xdr:row>
      <xdr:rowOff>181010</xdr:rowOff>
    </xdr:to>
    <xdr:sp macro="" textlink="">
      <xdr:nvSpPr>
        <xdr:cNvPr id="18" name="CaixaDeTexto 36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4430245" y="6372226"/>
          <a:ext cx="2192028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Físico do Mês</a:t>
          </a:r>
        </a:p>
      </xdr:txBody>
    </xdr:sp>
    <xdr:clientData/>
  </xdr:twoCellAnchor>
  <xdr:twoCellAnchor>
    <xdr:from>
      <xdr:col>1</xdr:col>
      <xdr:colOff>186018</xdr:colOff>
      <xdr:row>29</xdr:row>
      <xdr:rowOff>141755</xdr:rowOff>
    </xdr:from>
    <xdr:to>
      <xdr:col>6</xdr:col>
      <xdr:colOff>81242</xdr:colOff>
      <xdr:row>38</xdr:row>
      <xdr:rowOff>141755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414617</xdr:colOff>
      <xdr:row>28</xdr:row>
      <xdr:rowOff>22412</xdr:rowOff>
    </xdr:from>
    <xdr:to>
      <xdr:col>6</xdr:col>
      <xdr:colOff>357830</xdr:colOff>
      <xdr:row>29</xdr:row>
      <xdr:rowOff>93458</xdr:rowOff>
    </xdr:to>
    <xdr:sp macro="" textlink="">
      <xdr:nvSpPr>
        <xdr:cNvPr id="24" name="CaixaDeTexto 39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/>
      </xdr:nvSpPr>
      <xdr:spPr>
        <a:xfrm>
          <a:off x="1019735" y="5356412"/>
          <a:ext cx="2968801" cy="26154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05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Físico - Executado x Planejado (Mês</a:t>
          </a:r>
          <a:r>
            <a:rPr kumimoji="0" lang="pt-BR" sz="10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)</a:t>
          </a:r>
        </a:p>
      </xdr:txBody>
    </xdr:sp>
    <xdr:clientData/>
  </xdr:twoCellAnchor>
  <xdr:twoCellAnchor>
    <xdr:from>
      <xdr:col>7</xdr:col>
      <xdr:colOff>89647</xdr:colOff>
      <xdr:row>27</xdr:row>
      <xdr:rowOff>123265</xdr:rowOff>
    </xdr:from>
    <xdr:to>
      <xdr:col>10</xdr:col>
      <xdr:colOff>479771</xdr:colOff>
      <xdr:row>30</xdr:row>
      <xdr:rowOff>13430</xdr:rowOff>
    </xdr:to>
    <xdr:sp macro="" textlink="">
      <xdr:nvSpPr>
        <xdr:cNvPr id="25" name="CaixaDeTexto 29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/>
      </xdr:nvSpPr>
      <xdr:spPr>
        <a:xfrm>
          <a:off x="4325471" y="5266765"/>
          <a:ext cx="2205476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Indicador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PRAZO MENSAL %</a:t>
          </a:r>
        </a:p>
      </xdr:txBody>
    </xdr:sp>
    <xdr:clientData/>
  </xdr:twoCellAnchor>
  <xdr:twoCellAnchor>
    <xdr:from>
      <xdr:col>12</xdr:col>
      <xdr:colOff>556291</xdr:colOff>
      <xdr:row>27</xdr:row>
      <xdr:rowOff>146476</xdr:rowOff>
    </xdr:from>
    <xdr:to>
      <xdr:col>17</xdr:col>
      <xdr:colOff>220114</xdr:colOff>
      <xdr:row>29</xdr:row>
      <xdr:rowOff>51260</xdr:rowOff>
    </xdr:to>
    <xdr:sp macro="" textlink="">
      <xdr:nvSpPr>
        <xdr:cNvPr id="26" name="CaixaDeTexto 40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/>
      </xdr:nvSpPr>
      <xdr:spPr>
        <a:xfrm>
          <a:off x="7904148" y="5507690"/>
          <a:ext cx="2725430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Terminalidade e Aderência ao Lote </a:t>
          </a:r>
        </a:p>
      </xdr:txBody>
    </xdr:sp>
    <xdr:clientData/>
  </xdr:twoCellAnchor>
  <xdr:twoCellAnchor>
    <xdr:from>
      <xdr:col>19</xdr:col>
      <xdr:colOff>571500</xdr:colOff>
      <xdr:row>27</xdr:row>
      <xdr:rowOff>123265</xdr:rowOff>
    </xdr:from>
    <xdr:to>
      <xdr:col>23</xdr:col>
      <xdr:colOff>356505</xdr:colOff>
      <xdr:row>29</xdr:row>
      <xdr:rowOff>28049</xdr:rowOff>
    </xdr:to>
    <xdr:sp macro="" textlink="">
      <xdr:nvSpPr>
        <xdr:cNvPr id="27" name="CaixaDeTexto 11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/>
      </xdr:nvSpPr>
      <xdr:spPr>
        <a:xfrm>
          <a:off x="12068735" y="5266765"/>
          <a:ext cx="2205476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Análise Semanal – PPC %</a:t>
          </a:r>
        </a:p>
      </xdr:txBody>
    </xdr:sp>
    <xdr:clientData/>
  </xdr:twoCellAnchor>
  <xdr:twoCellAnchor>
    <xdr:from>
      <xdr:col>18</xdr:col>
      <xdr:colOff>358588</xdr:colOff>
      <xdr:row>29</xdr:row>
      <xdr:rowOff>112059</xdr:rowOff>
    </xdr:from>
    <xdr:to>
      <xdr:col>25</xdr:col>
      <xdr:colOff>302559</xdr:colOff>
      <xdr:row>37</xdr:row>
      <xdr:rowOff>112619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89646</xdr:colOff>
      <xdr:row>29</xdr:row>
      <xdr:rowOff>179294</xdr:rowOff>
    </xdr:from>
    <xdr:to>
      <xdr:col>17</xdr:col>
      <xdr:colOff>560293</xdr:colOff>
      <xdr:row>38</xdr:row>
      <xdr:rowOff>179294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27</xdr:col>
      <xdr:colOff>324971</xdr:colOff>
      <xdr:row>3</xdr:row>
      <xdr:rowOff>153522</xdr:rowOff>
    </xdr:from>
    <xdr:to>
      <xdr:col>29</xdr:col>
      <xdr:colOff>350612</xdr:colOff>
      <xdr:row>19</xdr:row>
      <xdr:rowOff>102696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FE66C5BE-1C0B-4682-9C03-D6F16853D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663147" y="781051"/>
          <a:ext cx="3297759" cy="2997174"/>
        </a:xfrm>
        <a:prstGeom prst="rect">
          <a:avLst/>
        </a:prstGeom>
      </xdr:spPr>
    </xdr:pic>
    <xdr:clientData/>
  </xdr:twoCellAnchor>
  <xdr:twoCellAnchor editAs="oneCell">
    <xdr:from>
      <xdr:col>29</xdr:col>
      <xdr:colOff>638567</xdr:colOff>
      <xdr:row>3</xdr:row>
      <xdr:rowOff>118463</xdr:rowOff>
    </xdr:from>
    <xdr:to>
      <xdr:col>31</xdr:col>
      <xdr:colOff>1102179</xdr:colOff>
      <xdr:row>19</xdr:row>
      <xdr:rowOff>142160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885C91DB-1052-46E5-AD89-2B9EA8940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436960" y="744392"/>
          <a:ext cx="3729326" cy="3071697"/>
        </a:xfrm>
        <a:prstGeom prst="rect">
          <a:avLst/>
        </a:prstGeom>
      </xdr:spPr>
    </xdr:pic>
    <xdr:clientData/>
  </xdr:twoCellAnchor>
  <xdr:twoCellAnchor editAs="oneCell">
    <xdr:from>
      <xdr:col>29</xdr:col>
      <xdr:colOff>870856</xdr:colOff>
      <xdr:row>23</xdr:row>
      <xdr:rowOff>27214</xdr:rowOff>
    </xdr:from>
    <xdr:to>
      <xdr:col>31</xdr:col>
      <xdr:colOff>1360713</xdr:colOff>
      <xdr:row>38</xdr:row>
      <xdr:rowOff>96193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CF049EF-9CB6-4811-A3F7-2D1746364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669249" y="4463143"/>
          <a:ext cx="3755571" cy="2980907"/>
        </a:xfrm>
        <a:prstGeom prst="rect">
          <a:avLst/>
        </a:prstGeom>
      </xdr:spPr>
    </xdr:pic>
    <xdr:clientData/>
  </xdr:twoCellAnchor>
  <xdr:twoCellAnchor editAs="oneCell">
    <xdr:from>
      <xdr:col>27</xdr:col>
      <xdr:colOff>381000</xdr:colOff>
      <xdr:row>23</xdr:row>
      <xdr:rowOff>40820</xdr:rowOff>
    </xdr:from>
    <xdr:to>
      <xdr:col>29</xdr:col>
      <xdr:colOff>531950</xdr:colOff>
      <xdr:row>38</xdr:row>
      <xdr:rowOff>81642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1E2CD745-C29D-48CE-BBEF-505445128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913679" y="4476749"/>
          <a:ext cx="3416664" cy="2952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352425</xdr:colOff>
      <xdr:row>6</xdr:row>
      <xdr:rowOff>33337</xdr:rowOff>
    </xdr:from>
    <xdr:to>
      <xdr:col>28</xdr:col>
      <xdr:colOff>276225</xdr:colOff>
      <xdr:row>19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73839E-1A87-4728-BC94-39E68D1BC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270542</xdr:colOff>
      <xdr:row>0</xdr:row>
      <xdr:rowOff>13608</xdr:rowOff>
    </xdr:from>
    <xdr:to>
      <xdr:col>40</xdr:col>
      <xdr:colOff>454239</xdr:colOff>
      <xdr:row>21</xdr:row>
      <xdr:rowOff>149678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220114</xdr:colOff>
      <xdr:row>23</xdr:row>
      <xdr:rowOff>120063</xdr:rowOff>
    </xdr:from>
    <xdr:to>
      <xdr:col>40</xdr:col>
      <xdr:colOff>267340</xdr:colOff>
      <xdr:row>35</xdr:row>
      <xdr:rowOff>174971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100853</xdr:colOff>
      <xdr:row>3</xdr:row>
      <xdr:rowOff>100853</xdr:rowOff>
    </xdr:from>
    <xdr:to>
      <xdr:col>5</xdr:col>
      <xdr:colOff>490976</xdr:colOff>
      <xdr:row>4</xdr:row>
      <xdr:rowOff>187352</xdr:rowOff>
    </xdr:to>
    <xdr:sp macro="" textlink="">
      <xdr:nvSpPr>
        <xdr:cNvPr id="19" name="CaixaDeTexto 35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/>
      </xdr:nvSpPr>
      <xdr:spPr>
        <a:xfrm>
          <a:off x="1311088" y="728382"/>
          <a:ext cx="2205476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Físico Executado</a:t>
          </a:r>
        </a:p>
      </xdr:txBody>
    </xdr:sp>
    <xdr:clientData/>
  </xdr:twoCellAnchor>
  <xdr:twoCellAnchor>
    <xdr:from>
      <xdr:col>1</xdr:col>
      <xdr:colOff>535782</xdr:colOff>
      <xdr:row>8</xdr:row>
      <xdr:rowOff>129805</xdr:rowOff>
    </xdr:from>
    <xdr:to>
      <xdr:col>6</xdr:col>
      <xdr:colOff>0</xdr:colOff>
      <xdr:row>10</xdr:row>
      <xdr:rowOff>10777</xdr:rowOff>
    </xdr:to>
    <xdr:sp macro="" textlink="">
      <xdr:nvSpPr>
        <xdr:cNvPr id="21" name="CaixaDeTexto 63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/>
      </xdr:nvSpPr>
      <xdr:spPr>
        <a:xfrm>
          <a:off x="1143001" y="1725243"/>
          <a:ext cx="2500312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Financeiro Executado</a:t>
          </a:r>
        </a:p>
      </xdr:txBody>
    </xdr:sp>
    <xdr:clientData/>
  </xdr:twoCellAnchor>
  <xdr:twoCellAnchor>
    <xdr:from>
      <xdr:col>6</xdr:col>
      <xdr:colOff>403412</xdr:colOff>
      <xdr:row>15</xdr:row>
      <xdr:rowOff>123267</xdr:rowOff>
    </xdr:from>
    <xdr:to>
      <xdr:col>11</xdr:col>
      <xdr:colOff>168089</xdr:colOff>
      <xdr:row>25</xdr:row>
      <xdr:rowOff>67237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544045</xdr:colOff>
      <xdr:row>13</xdr:row>
      <xdr:rowOff>148478</xdr:rowOff>
    </xdr:from>
    <xdr:to>
      <xdr:col>11</xdr:col>
      <xdr:colOff>331133</xdr:colOff>
      <xdr:row>16</xdr:row>
      <xdr:rowOff>67418</xdr:rowOff>
    </xdr:to>
    <xdr:sp macro="" textlink="">
      <xdr:nvSpPr>
        <xdr:cNvPr id="24" name="CaixaDeTexto 4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 txBox="1"/>
      </xdr:nvSpPr>
      <xdr:spPr>
        <a:xfrm>
          <a:off x="4201645" y="2729753"/>
          <a:ext cx="2835088" cy="49044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Desembolso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Agregado x  Executado</a:t>
          </a:r>
        </a:p>
      </xdr:txBody>
    </xdr:sp>
    <xdr:clientData/>
  </xdr:twoCellAnchor>
  <xdr:twoCellAnchor>
    <xdr:from>
      <xdr:col>1</xdr:col>
      <xdr:colOff>324970</xdr:colOff>
      <xdr:row>15</xdr:row>
      <xdr:rowOff>56029</xdr:rowOff>
    </xdr:from>
    <xdr:to>
      <xdr:col>6</xdr:col>
      <xdr:colOff>156881</xdr:colOff>
      <xdr:row>25</xdr:row>
      <xdr:rowOff>67235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201706</xdr:colOff>
      <xdr:row>14</xdr:row>
      <xdr:rowOff>22410</xdr:rowOff>
    </xdr:from>
    <xdr:to>
      <xdr:col>5</xdr:col>
      <xdr:colOff>591829</xdr:colOff>
      <xdr:row>15</xdr:row>
      <xdr:rowOff>120644</xdr:rowOff>
    </xdr:to>
    <xdr:sp macro="" textlink="">
      <xdr:nvSpPr>
        <xdr:cNvPr id="26" name="CaixaDeTexto 34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 txBox="1"/>
      </xdr:nvSpPr>
      <xdr:spPr>
        <a:xfrm>
          <a:off x="1411941" y="2801469"/>
          <a:ext cx="2205476" cy="28873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Executado</a:t>
          </a:r>
          <a:b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</a:b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Físico  x Financeiro</a:t>
          </a:r>
        </a:p>
      </xdr:txBody>
    </xdr:sp>
    <xdr:clientData/>
  </xdr:twoCellAnchor>
  <xdr:twoCellAnchor>
    <xdr:from>
      <xdr:col>7</xdr:col>
      <xdr:colOff>98750</xdr:colOff>
      <xdr:row>8</xdr:row>
      <xdr:rowOff>146377</xdr:rowOff>
    </xdr:from>
    <xdr:to>
      <xdr:col>10</xdr:col>
      <xdr:colOff>488874</xdr:colOff>
      <xdr:row>10</xdr:row>
      <xdr:rowOff>27349</xdr:rowOff>
    </xdr:to>
    <xdr:sp macro="" textlink="">
      <xdr:nvSpPr>
        <xdr:cNvPr id="27" name="CaixaDeTexto 39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 txBox="1"/>
      </xdr:nvSpPr>
      <xdr:spPr>
        <a:xfrm>
          <a:off x="4349281" y="1741815"/>
          <a:ext cx="2211781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Financeiro Agregado</a:t>
          </a:r>
        </a:p>
      </xdr:txBody>
    </xdr:sp>
    <xdr:clientData/>
  </xdr:twoCellAnchor>
  <xdr:twoCellAnchor>
    <xdr:from>
      <xdr:col>12</xdr:col>
      <xdr:colOff>33618</xdr:colOff>
      <xdr:row>3</xdr:row>
      <xdr:rowOff>123265</xdr:rowOff>
    </xdr:from>
    <xdr:to>
      <xdr:col>16</xdr:col>
      <xdr:colOff>0</xdr:colOff>
      <xdr:row>5</xdr:row>
      <xdr:rowOff>28049</xdr:rowOff>
    </xdr:to>
    <xdr:sp macro="" textlink="">
      <xdr:nvSpPr>
        <xdr:cNvPr id="35" name="CaixaDeTexto 55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 txBox="1"/>
      </xdr:nvSpPr>
      <xdr:spPr>
        <a:xfrm>
          <a:off x="7295030" y="750794"/>
          <a:ext cx="2386852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Indicador de Custo</a:t>
          </a:r>
        </a:p>
      </xdr:txBody>
    </xdr:sp>
    <xdr:clientData/>
  </xdr:twoCellAnchor>
  <xdr:twoCellAnchor>
    <xdr:from>
      <xdr:col>1</xdr:col>
      <xdr:colOff>112058</xdr:colOff>
      <xdr:row>30</xdr:row>
      <xdr:rowOff>179295</xdr:rowOff>
    </xdr:from>
    <xdr:to>
      <xdr:col>23</xdr:col>
      <xdr:colOff>493059</xdr:colOff>
      <xdr:row>41</xdr:row>
      <xdr:rowOff>11207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235324</xdr:colOff>
      <xdr:row>16</xdr:row>
      <xdr:rowOff>11205</xdr:rowOff>
    </xdr:from>
    <xdr:to>
      <xdr:col>16</xdr:col>
      <xdr:colOff>179295</xdr:colOff>
      <xdr:row>24</xdr:row>
      <xdr:rowOff>100852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t="10638"/>
        <a:stretch/>
      </xdr:blipFill>
      <xdr:spPr>
        <a:xfrm>
          <a:off x="6891618" y="3171264"/>
          <a:ext cx="2969559" cy="1613647"/>
        </a:xfrm>
        <a:prstGeom prst="rect">
          <a:avLst/>
        </a:prstGeom>
      </xdr:spPr>
    </xdr:pic>
    <xdr:clientData/>
  </xdr:twoCellAnchor>
  <xdr:twoCellAnchor editAs="oneCell">
    <xdr:from>
      <xdr:col>18</xdr:col>
      <xdr:colOff>246529</xdr:colOff>
      <xdr:row>16</xdr:row>
      <xdr:rowOff>112061</xdr:rowOff>
    </xdr:from>
    <xdr:to>
      <xdr:col>23</xdr:col>
      <xdr:colOff>336177</xdr:colOff>
      <xdr:row>24</xdr:row>
      <xdr:rowOff>147725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/>
      </xdr:nvPicPr>
      <xdr:blipFill rotWithShape="1">
        <a:blip xmlns:r="http://schemas.openxmlformats.org/officeDocument/2006/relationships" r:embed="rId5"/>
        <a:srcRect t="10638"/>
        <a:stretch/>
      </xdr:blipFill>
      <xdr:spPr>
        <a:xfrm>
          <a:off x="10544735" y="3272120"/>
          <a:ext cx="3115236" cy="1559664"/>
        </a:xfrm>
        <a:prstGeom prst="rect">
          <a:avLst/>
        </a:prstGeom>
      </xdr:spPr>
    </xdr:pic>
    <xdr:clientData/>
  </xdr:twoCellAnchor>
  <xdr:twoCellAnchor>
    <xdr:from>
      <xdr:col>7</xdr:col>
      <xdr:colOff>-1</xdr:colOff>
      <xdr:row>3</xdr:row>
      <xdr:rowOff>118781</xdr:rowOff>
    </xdr:from>
    <xdr:to>
      <xdr:col>11</xdr:col>
      <xdr:colOff>27051</xdr:colOff>
      <xdr:row>5</xdr:row>
      <xdr:rowOff>44822</xdr:rowOff>
    </xdr:to>
    <xdr:sp macro="" textlink="">
      <xdr:nvSpPr>
        <xdr:cNvPr id="39" name="CaixaDeTexto 39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 txBox="1"/>
      </xdr:nvSpPr>
      <xdr:spPr>
        <a:xfrm>
          <a:off x="4235823" y="746310"/>
          <a:ext cx="2447522" cy="3070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Desembolso (CUSTO) Acumulado</a:t>
          </a:r>
        </a:p>
      </xdr:txBody>
    </xdr:sp>
    <xdr:clientData/>
  </xdr:twoCellAnchor>
  <xdr:twoCellAnchor>
    <xdr:from>
      <xdr:col>12</xdr:col>
      <xdr:colOff>36837</xdr:colOff>
      <xdr:row>8</xdr:row>
      <xdr:rowOff>132089</xdr:rowOff>
    </xdr:from>
    <xdr:to>
      <xdr:col>15</xdr:col>
      <xdr:colOff>426962</xdr:colOff>
      <xdr:row>10</xdr:row>
      <xdr:rowOff>13061</xdr:rowOff>
    </xdr:to>
    <xdr:sp macro="" textlink="">
      <xdr:nvSpPr>
        <xdr:cNvPr id="40" name="CaixaDeTexto 39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 txBox="1"/>
      </xdr:nvSpPr>
      <xdr:spPr>
        <a:xfrm>
          <a:off x="7323462" y="1727527"/>
          <a:ext cx="2211781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(R$) Desvio de Custo </a:t>
          </a:r>
        </a:p>
      </xdr:txBody>
    </xdr:sp>
    <xdr:clientData/>
  </xdr:twoCellAnchor>
  <xdr:twoCellAnchor>
    <xdr:from>
      <xdr:col>19</xdr:col>
      <xdr:colOff>44123</xdr:colOff>
      <xdr:row>3</xdr:row>
      <xdr:rowOff>107857</xdr:rowOff>
    </xdr:from>
    <xdr:to>
      <xdr:col>23</xdr:col>
      <xdr:colOff>10505</xdr:colOff>
      <xdr:row>5</xdr:row>
      <xdr:rowOff>12641</xdr:rowOff>
    </xdr:to>
    <xdr:sp macro="" textlink="">
      <xdr:nvSpPr>
        <xdr:cNvPr id="41" name="CaixaDeTexto 55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 txBox="1"/>
      </xdr:nvSpPr>
      <xdr:spPr>
        <a:xfrm>
          <a:off x="10985967" y="738888"/>
          <a:ext cx="2395257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Indicador de Custo</a:t>
          </a:r>
        </a:p>
      </xdr:txBody>
    </xdr:sp>
    <xdr:clientData/>
  </xdr:twoCellAnchor>
  <xdr:twoCellAnchor>
    <xdr:from>
      <xdr:col>19</xdr:col>
      <xdr:colOff>58268</xdr:colOff>
      <xdr:row>8</xdr:row>
      <xdr:rowOff>129708</xdr:rowOff>
    </xdr:from>
    <xdr:to>
      <xdr:col>22</xdr:col>
      <xdr:colOff>448393</xdr:colOff>
      <xdr:row>10</xdr:row>
      <xdr:rowOff>10680</xdr:rowOff>
    </xdr:to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 txBox="1"/>
      </xdr:nvSpPr>
      <xdr:spPr>
        <a:xfrm>
          <a:off x="11000112" y="1725146"/>
          <a:ext cx="2211781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(R$) Desvio de Custo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LUXO%20-planejado%20(2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O -planejado (2)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acha Sauer" refreshedDate="44461.688485069448" createdVersion="7" refreshedVersion="7" minRefreshableVersion="3" recordCount="125" xr:uid="{A1F1CB4A-5A87-4094-BC6E-66BD8EF13616}">
  <cacheSource type="worksheet">
    <worksheetSource ref="A1:AM126" sheet="BASE DE DADOS"/>
  </cacheSource>
  <cacheFields count="35">
    <cacheField name="Código" numFmtId="0">
      <sharedItems containsBlank="1" containsMixedTypes="1" containsNumber="1" containsInteger="1" minValue="1" maxValue="3"/>
    </cacheField>
    <cacheField name="Nome" numFmtId="0">
      <sharedItems containsBlank="1"/>
    </cacheField>
    <cacheField name="Nome 2" numFmtId="0">
      <sharedItems containsBlank="1" count="34">
        <m/>
        <s v="01.Locação e Gabarito"/>
        <s v="02.Estacas"/>
        <s v="03.Vigas Baldrames"/>
        <s v="04.Instalações Enterradas"/>
        <s v="05.Contrapiso"/>
        <s v="06.Alvenaria Estrutural"/>
        <s v="07.Estrutura Moldado in Loco"/>
        <s v="08.Instalações"/>
        <s v="09.Reboco Interno"/>
        <s v="10.Shaft "/>
        <s v="11.Impermeabilização do WC"/>
        <s v="12.Cerâmica"/>
        <s v="13.Gesso Liso"/>
        <s v="14.Esquadria de Aluminio"/>
        <s v="15.Fiação"/>
        <s v="16.Forro"/>
        <s v="17.Revestimento da Circulação"/>
        <s v="18.Disjuntores e CD"/>
        <s v="19.Pintura Interna - 1ªdmão"/>
        <s v="20.Louças"/>
        <s v="21.Portas de Madeira"/>
        <s v="22.Esquadria de Ferro"/>
        <s v="23.Piso Vinilico"/>
        <s v="24.Metais"/>
        <s v="25.Acabamentos Elétricos"/>
        <s v="26.Pintura Final"/>
        <s v="27.Complementação e Limpeza"/>
        <s v="28.Instalações Cob"/>
        <s v="29.Impermeabilização do Telhado"/>
        <s v="30.Telhado"/>
        <s v="31.Algerosas + Rufos"/>
        <s v="32.Reboco Externo"/>
        <s v="33.Pintura Externa"/>
      </sharedItems>
    </cacheField>
    <cacheField name="código2" numFmtId="0">
      <sharedItems containsBlank="1"/>
    </cacheField>
    <cacheField name="Macro Etapa" numFmtId="0">
      <sharedItems containsBlank="1" count="2">
        <m/>
        <s v="GERAL"/>
      </sharedItems>
    </cacheField>
    <cacheField name="Rede" numFmtId="0">
      <sharedItems containsBlank="1"/>
    </cacheField>
    <cacheField name="Duração" numFmtId="168">
      <sharedItems containsString="0" containsBlank="1" containsNumber="1" containsInteger="1" minValue="2" maxValue="185"/>
    </cacheField>
    <cacheField name="Planej. Inicial" numFmtId="14">
      <sharedItems containsNonDate="0" containsDate="1" containsString="0" containsBlank="1" minDate="2021-08-16T00:00:00" maxDate="2022-04-28T00:00:00"/>
    </cacheField>
    <cacheField name="Planej. Final" numFmtId="14">
      <sharedItems containsNonDate="0" containsDate="1" containsString="0" containsBlank="1" minDate="2021-08-20T00:00:00" maxDate="2022-04-30T00:00:00"/>
    </cacheField>
    <cacheField name="Início" numFmtId="0">
      <sharedItems containsNonDate="0" containsDate="1" containsString="0" containsBlank="1" minDate="2021-08-16T00:00:00" maxDate="2021-12-30T00:00:00"/>
    </cacheField>
    <cacheField name="Fim" numFmtId="0">
      <sharedItems containsNonDate="0" containsDate="1" containsString="0" containsBlank="1" minDate="2021-08-20T00:00:00" maxDate="2021-12-25T00:00:00"/>
    </cacheField>
    <cacheField name=" Custo " numFmtId="0">
      <sharedItems containsString="0" containsBlank="1" containsNumber="1" minValue="0" maxValue="96851.74"/>
    </cacheField>
    <cacheField name="Custo M.O" numFmtId="0">
      <sharedItems containsString="0" containsBlank="1" containsNumber="1" containsInteger="1" minValue="0" maxValue="0"/>
    </cacheField>
    <cacheField name="Equipe" numFmtId="0">
      <sharedItems containsNonDate="0" containsString="0" containsBlank="1"/>
    </cacheField>
    <cacheField name="Recursos da Equipe" numFmtId="0">
      <sharedItems containsNonDate="0" containsString="0" containsBlank="1"/>
    </cacheField>
    <cacheField name="Progresso do Projeto" numFmtId="0">
      <sharedItems containsString="0" containsBlank="1" containsNumber="1" minValue="0" maxValue="1" count="4">
        <n v="0"/>
        <n v="1"/>
        <n v="0.25"/>
        <m/>
      </sharedItems>
    </cacheField>
    <cacheField name="Sigla" numFmtId="0">
      <sharedItems containsBlank="1" containsMixedTypes="1" containsNumber="1" containsInteger="1" minValue="0" maxValue="0"/>
    </cacheField>
    <cacheField name="Localização" numFmtId="0">
      <sharedItems containsBlank="1" count="13">
        <m/>
        <s v="FUND"/>
        <s v="PAV1"/>
        <s v="PAV2"/>
        <s v="PAV3"/>
        <s v="PAV4"/>
        <s v="COB"/>
        <s v="PANO1"/>
        <s v="PANO2"/>
        <s v="PANO3"/>
        <s v="PANO4"/>
        <s v="PANO5"/>
        <s v="PANO6"/>
      </sharedItems>
    </cacheField>
    <cacheField name="USER 1" numFmtId="0">
      <sharedItems containsBlank="1"/>
    </cacheField>
    <cacheField name="TASKTYPE 1" numFmtId="0">
      <sharedItems containsBlank="1" containsMixedTypes="1" containsNumber="1" containsInteger="1" minValue="0" maxValue="0"/>
    </cacheField>
    <cacheField name="TASKTYPE 12" numFmtId="0">
      <sharedItems containsBlank="1" containsMixedTypes="1" containsNumber="1" containsInteger="1" minValue="0" maxValue="0"/>
    </cacheField>
    <cacheField name="USER 2" numFmtId="0">
      <sharedItems containsBlank="1" containsMixedTypes="1" containsNumber="1" minValue="0.25" maxValue="614.55999999999995"/>
    </cacheField>
    <cacheField name="USER 3" numFmtId="0">
      <sharedItems containsBlank="1"/>
    </cacheField>
    <cacheField name="Progresso Planejado" numFmtId="0">
      <sharedItems containsString="0" containsBlank="1" containsNumber="1" minValue="0.2" maxValue="1"/>
    </cacheField>
    <cacheField name="SEM. INÍCIO PLAN" numFmtId="0">
      <sharedItems containsString="0" containsBlank="1" containsNumber="1" containsInteger="1" minValue="1" maxValue="37"/>
    </cacheField>
    <cacheField name="SEM. TÉRM PLAN" numFmtId="0">
      <sharedItems containsString="0" containsBlank="1" containsNumber="1" containsInteger="1" minValue="1" maxValue="37"/>
    </cacheField>
    <cacheField name="CUSTO PLANEJADO" numFmtId="0">
      <sharedItems containsString="0" containsBlank="1" containsNumber="1" minValue="0" maxValue="96851.74"/>
    </cacheField>
    <cacheField name="SEM. INÍCIO EXE" numFmtId="0">
      <sharedItems containsString="0" containsBlank="1" containsNumber="1" containsInteger="1" minValue="0" maxValue="20"/>
    </cacheField>
    <cacheField name="SEM. TÉRM EXE" numFmtId="0">
      <sharedItems containsString="0" containsBlank="1" containsNumber="1" containsInteger="1" minValue="0" maxValue="19"/>
    </cacheField>
    <cacheField name="CUSTO EXECUTADO" numFmtId="44">
      <sharedItems containsString="0" containsBlank="1" containsNumber="1" minValue="0" maxValue="96851.74"/>
    </cacheField>
    <cacheField name="INÍCIO REPLAN" numFmtId="0">
      <sharedItems containsDate="1" containsBlank="1" containsMixedTypes="1" minDate="2021-09-27T00:00:00" maxDate="2022-04-27T00:00:00" count="36">
        <m/>
        <s v="executado"/>
        <d v="2021-09-27T00:00:00"/>
        <d v="2022-01-06T00:00:00"/>
        <d v="2022-01-13T00:00:00"/>
        <d v="2022-01-27T00:00:00"/>
        <d v="2022-02-01T00:00:00"/>
        <d v="2022-02-08T00:00:00"/>
        <d v="2022-02-15T00:00:00"/>
        <d v="2022-02-17T00:00:00"/>
        <d v="2022-02-22T00:00:00"/>
        <d v="2022-03-10T00:00:00"/>
        <d v="2022-03-15T00:00:00"/>
        <d v="2022-03-22T00:00:00"/>
        <d v="2022-03-17T00:00:00"/>
        <d v="2022-03-29T00:00:00"/>
        <d v="2022-04-05T00:00:00"/>
        <d v="2021-10-11T00:00:00"/>
        <d v="2022-01-20T00:00:00"/>
        <d v="2022-03-01T00:00:00"/>
        <d v="2022-04-12T00:00:00"/>
        <d v="2021-10-25T00:00:00"/>
        <d v="2022-01-03T00:00:00"/>
        <d v="2022-02-03T00:00:00"/>
        <d v="2022-02-24T00:00:00"/>
        <d v="2022-03-08T00:00:00"/>
        <d v="2022-03-24T00:00:00"/>
        <d v="2022-04-19T00:00:00"/>
        <d v="2021-11-08T00:00:00"/>
        <d v="2022-01-05T00:00:00"/>
        <d v="2022-02-10T00:00:00"/>
        <d v="2022-04-26T00:00:00"/>
        <d v="2021-11-22T00:00:00"/>
        <d v="2022-01-10T00:00:00"/>
        <d v="2022-03-03T00:00:00"/>
        <d v="2022-01-17T00:00:00"/>
      </sharedItems>
    </cacheField>
    <cacheField name="TÉRMINO REPLAN" numFmtId="0">
      <sharedItems containsDate="1" containsBlank="1" containsMixedTypes="1" minDate="2021-12-24T00:00:00" maxDate="2022-04-29T00:00:00" count="41">
        <m/>
        <s v="executado"/>
        <d v="2022-04-07T00:00:00"/>
        <d v="2022-01-12T00:00:00"/>
        <d v="2022-01-19T00:00:00"/>
        <d v="2022-01-31T00:00:00"/>
        <d v="2022-02-07T00:00:00"/>
        <d v="2022-02-14T00:00:00"/>
        <d v="2022-02-21T00:00:00"/>
        <d v="2022-02-28T00:00:00"/>
        <d v="2022-03-14T00:00:00"/>
        <d v="2022-03-17T00:00:00"/>
        <d v="2022-03-28T00:00:00"/>
        <d v="2022-03-21T00:00:00"/>
        <d v="2022-04-04T00:00:00"/>
        <d v="2022-04-14T00:00:00"/>
        <d v="2022-01-26T00:00:00"/>
        <d v="2022-02-03T00:00:00"/>
        <d v="2022-02-24T00:00:00"/>
        <d v="2022-03-07T00:00:00"/>
        <d v="2022-03-24T00:00:00"/>
        <d v="2022-04-11T00:00:00"/>
        <d v="2022-04-21T00:00:00"/>
        <d v="2022-01-05T00:00:00"/>
        <d v="2022-02-02T00:00:00"/>
        <d v="2022-04-18T00:00:00"/>
        <d v="2022-04-28T00:00:00"/>
        <d v="2022-01-07T00:00:00"/>
        <d v="2022-02-09T00:00:00"/>
        <d v="2022-03-03T00:00:00"/>
        <d v="2022-03-31T00:00:00"/>
        <d v="2022-04-25T00:00:00"/>
        <d v="2021-12-24T00:00:00"/>
        <d v="2022-03-23T00:00:00"/>
        <d v="2022-02-16T00:00:00"/>
        <d v="2022-02-23T00:00:00"/>
        <d v="2022-03-02T00:00:00"/>
        <d v="2022-01-14T00:00:00"/>
        <d v="2022-03-09T00:00:00"/>
        <d v="2022-03-16T00:00:00"/>
        <d v="2022-01-21T00:00:00"/>
      </sharedItems>
    </cacheField>
    <cacheField name="SEM. INÍCIO REPLAN" numFmtId="0">
      <sharedItems containsString="0" containsBlank="1" containsNumber="1" containsInteger="1" minValue="0" maxValue="37"/>
    </cacheField>
    <cacheField name="SEM. TÉRM REPLAN" numFmtId="0">
      <sharedItems containsString="0" containsBlank="1" containsNumber="1" containsInteger="1" minValue="0" maxValue="37"/>
    </cacheField>
    <cacheField name="CUSTO REPLAN" numFmtId="0">
      <sharedItems containsString="0" containsBlank="1" containsNumber="1" minValue="0" maxValue="26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acha Sauer" refreshedDate="44462.265635300922" createdVersion="7" refreshedVersion="7" minRefreshableVersion="3" recordCount="124" xr:uid="{3C59D46A-05DC-4F5B-9625-E18FF4CE59C0}">
  <cacheSource type="worksheet">
    <worksheetSource ref="A1:AP125" sheet="BASE DE DADOS"/>
  </cacheSource>
  <cacheFields count="45">
    <cacheField name="Código" numFmtId="0">
      <sharedItems containsMixedTypes="1" containsNumber="1" containsInteger="1" minValue="1" maxValue="3"/>
    </cacheField>
    <cacheField name="Nome" numFmtId="0">
      <sharedItems count="46">
        <s v="ESTRUTURA/ACABAMENTOS"/>
        <s v="FUND"/>
        <s v="Locação e Gabarito"/>
        <s v="Estacas"/>
        <s v="Vigas Baldrames"/>
        <s v="Instalações Enterradas"/>
        <s v="Contrapiso"/>
        <s v="PAV1"/>
        <s v="Alvenaria Estrutural"/>
        <s v="Estrutura Moldado in Loco"/>
        <s v="Instalações Hidrossanitárias"/>
        <s v="Reboco Interno"/>
        <s v="Shaft "/>
        <s v="Impermeabilização"/>
        <s v="Cerâmica"/>
        <s v="Gesso Liso"/>
        <s v="Esquadria "/>
        <s v="Fiação"/>
        <s v="Forro"/>
        <s v="Rev. da Circulação"/>
        <s v="Disjuntores e CD"/>
        <s v="Pintura Interna - 1ªdmão"/>
        <s v="Louças"/>
        <s v="Portas de Madeira"/>
        <s v="Esquadria de Ferro Circulação"/>
        <s v="Piso Laminado + Rodapé"/>
        <s v="Metais"/>
        <s v="Acabamentos Elétricos"/>
        <s v="Pintura Final"/>
        <s v="Complementação e Limpeza"/>
        <s v="PAV2"/>
        <s v="PAV3"/>
        <s v="PAV4"/>
        <s v="COB"/>
        <s v="Impermeabilização do Telhado"/>
        <s v="Telhado"/>
        <s v="Algerosas + Rufos"/>
        <s v="FACHADA"/>
        <s v="PANO 1"/>
        <s v="Reboco Externo"/>
        <s v="Pintura Externa "/>
        <s v="PANO 2"/>
        <s v="PANO 3"/>
        <s v="PANO 4"/>
        <s v="PANO 5"/>
        <s v="PANO 6"/>
      </sharedItems>
    </cacheField>
    <cacheField name="Nome 2" numFmtId="0">
      <sharedItems containsBlank="1" count="34">
        <m/>
        <s v="01.Locação e Gabarito"/>
        <s v="02.Estacas"/>
        <s v="03.Vigas Baldrames"/>
        <s v="04.Instalações Enterradas"/>
        <s v="05.Contrapiso"/>
        <s v="06.Alvenaria Estrutural"/>
        <s v="07.Estrutura Moldado in Loco"/>
        <s v="08.Instalações"/>
        <s v="09.Reboco Interno"/>
        <s v="10.Shaft "/>
        <s v="11.Impermeabilização do WC"/>
        <s v="12.Cerâmica"/>
        <s v="13.Gesso Liso"/>
        <s v="14.Esquadria de Aluminio"/>
        <s v="15.Fiação"/>
        <s v="16.Forro"/>
        <s v="17.Revestimento da Circulação"/>
        <s v="18.Disjuntores e CD"/>
        <s v="19.Pintura Interna - 1ªdmão"/>
        <s v="20.Louças"/>
        <s v="21.Portas de Madeira"/>
        <s v="22.Esquadria de Ferro"/>
        <s v="23.Piso Vinilico"/>
        <s v="24.Metais"/>
        <s v="25.Acabamentos Elétricos"/>
        <s v="26.Pintura Final"/>
        <s v="27.Complementação e Limpeza"/>
        <s v="28.Instalações Cob"/>
        <s v="29.Impermeabilização do Telhado"/>
        <s v="30.Telhado"/>
        <s v="31.Algerosas + Rufos"/>
        <s v="32.Reboco Externo"/>
        <s v="33.Pintura Externa"/>
      </sharedItems>
    </cacheField>
    <cacheField name="código2" numFmtId="0">
      <sharedItems count="124">
        <s v="ESTRUTURA/ACABAMENTOS"/>
        <s v="FUND"/>
        <s v="Locação e GabaritoFUND"/>
        <s v="EstacasFUND"/>
        <s v="Vigas BaldramesFUND"/>
        <s v="Instalações EnterradasFUND"/>
        <s v="ContrapisoFUND"/>
        <s v="PAV1"/>
        <s v="Alvenaria EstruturalPAV1"/>
        <s v="Estrutura Moldado in LocoPAV1"/>
        <s v="Instalações HidrossanitáriasPAV1"/>
        <s v="Reboco InternoPAV1"/>
        <s v="Shaft PAV1"/>
        <s v="ImpermeabilizaçãoPAV1"/>
        <s v="CerâmicaPAV1"/>
        <s v="Gesso LisoPAV1"/>
        <s v="Esquadria PAV1"/>
        <s v="FiaçãoPAV1"/>
        <s v="ForroPAV1"/>
        <s v="Rev. da CirculaçãoPAV1"/>
        <s v="Disjuntores e CDPAV1"/>
        <s v="Pintura Interna - 1ªdmãoPAV1"/>
        <s v="LouçasPAV1"/>
        <s v="Portas de MadeiraPAV1"/>
        <s v="Esquadria de Ferro CirculaçãoPAV1"/>
        <s v="Piso Laminado + RodapéPAV1"/>
        <s v="MetaisPAV1"/>
        <s v="Acabamentos ElétricosPAV1"/>
        <s v="Pintura FinalPAV1"/>
        <s v="Complementação e LimpezaPAV1"/>
        <s v="PAV2"/>
        <s v="Alvenaria EstruturalPAV2"/>
        <s v="Estrutura Moldado in LocoPAV2"/>
        <s v="Instalações HidrossanitáriasPAV2"/>
        <s v="Reboco InternoPAV2"/>
        <s v="Shaft PAV2"/>
        <s v="ImpermeabilizaçãoPAV2"/>
        <s v="CerâmicaPAV2"/>
        <s v="Gesso LisoPAV2"/>
        <s v="Esquadria PAV2"/>
        <s v="FiaçãoPAV2"/>
        <s v="ForroPAV2"/>
        <s v="Rev. da CirculaçãoPAV2"/>
        <s v="Disjuntores e CDPAV2"/>
        <s v="Pintura Interna - 1ªdmãoPAV2"/>
        <s v="LouçasPAV2"/>
        <s v="Esquadria de Ferro CirculaçãoPAV2"/>
        <s v="Portas de MadeiraPAV2"/>
        <s v="Piso Laminado + RodapéPAV2"/>
        <s v="MetaisPAV2"/>
        <s v="Acabamentos ElétricosPAV2"/>
        <s v="Pintura FinalPAV2"/>
        <s v="Complementação e LimpezaPAV2"/>
        <s v="PAV3"/>
        <s v="Alvenaria EstruturalPAV3"/>
        <s v="Estrutura Moldado in LocoPAV3"/>
        <s v="Instalações HidrossanitáriasPAV3"/>
        <s v="Reboco InternoPAV3"/>
        <s v="Shaft PAV3"/>
        <s v="ImpermeabilizaçãoPAV3"/>
        <s v="CerâmicaPAV3"/>
        <s v="Gesso LisoPAV3"/>
        <s v="Esquadria PAV3"/>
        <s v="FiaçãoPAV3"/>
        <s v="ForroPAV3"/>
        <s v="Rev. da CirculaçãoPAV3"/>
        <s v="Disjuntores e CDPAV3"/>
        <s v="Pintura Interna - 1ªdmãoPAV3"/>
        <s v="Esquadria de Ferro CirculaçãoPAV3"/>
        <s v="LouçasPAV3"/>
        <s v="Portas de MadeiraPAV3"/>
        <s v="Piso Laminado + RodapéPAV3"/>
        <s v="MetaisPAV3"/>
        <s v="Acabamentos ElétricosPAV3"/>
        <s v="Pintura FinalPAV3"/>
        <s v="Complementação e LimpezaPAV3"/>
        <s v="PAV4"/>
        <s v="Alvenaria EstruturalPAV4"/>
        <s v="Estrutura Moldado in LocoPAV4"/>
        <s v="Instalações HidrossanitáriasPAV4"/>
        <s v="Reboco InternoPAV4"/>
        <s v="Shaft PAV4"/>
        <s v="ImpermeabilizaçãoPAV4"/>
        <s v="CerâmicaPAV4"/>
        <s v="Gesso LisoPAV4"/>
        <s v="Esquadria PAV4"/>
        <s v="FiaçãoPAV4"/>
        <s v="ForroPAV4"/>
        <s v="Disjuntores e CDPAV4"/>
        <s v="Rev. da CirculaçãoPAV4"/>
        <s v="Esquadria de Ferro CirculaçãoPAV4"/>
        <s v="Pintura Interna - 1ªdmãoPAV4"/>
        <s v="LouçasPAV4"/>
        <s v="Portas de MadeiraPAV4"/>
        <s v="Piso Laminado + RodapéPAV4"/>
        <s v="MetaisPAV4"/>
        <s v="Acabamentos ElétricosPAV4"/>
        <s v="Pintura FinalPAV4"/>
        <s v="Complementação e LimpezaPAV4"/>
        <s v="COB"/>
        <s v="Alvenaria EstruturalCOB"/>
        <s v="Instalações HidrossanitáriasCOB"/>
        <s v="Impermeabilização do TelhadoCOB"/>
        <s v="TelhadoCOB"/>
        <s v="Algerosas + RufosCOB"/>
        <s v="FACHADA"/>
        <s v="PANO 1"/>
        <s v="Reboco ExternoPANO1"/>
        <s v="Pintura Externa PANO1"/>
        <s v="PANO 2"/>
        <s v="Reboco ExternoPANO2"/>
        <s v="Pintura Externa PANO2"/>
        <s v="PANO 3"/>
        <s v="Reboco ExternoPANO3"/>
        <s v="Pintura Externa PANO3"/>
        <s v="PANO 4"/>
        <s v="Reboco ExternoPANO4"/>
        <s v="Pintura Externa PANO4"/>
        <s v="PANO 5"/>
        <s v="Reboco ExternoPANO5"/>
        <s v="Pintura Externa PANO5"/>
        <s v="PANO 6"/>
        <s v="Reboco ExternoPANO6"/>
        <s v="Pintura Externa PANO6"/>
      </sharedItems>
    </cacheField>
    <cacheField name="Macro Etapa" numFmtId="0">
      <sharedItems containsBlank="1" count="2">
        <m/>
        <s v="GERAL"/>
      </sharedItems>
    </cacheField>
    <cacheField name="Rede" numFmtId="0">
      <sharedItems containsBlank="1"/>
    </cacheField>
    <cacheField name="Duração" numFmtId="168">
      <sharedItems containsSemiMixedTypes="0" containsString="0" containsNumber="1" containsInteger="1" minValue="2" maxValue="185"/>
    </cacheField>
    <cacheField name="Planej. Inicial" numFmtId="14">
      <sharedItems containsSemiMixedTypes="0" containsNonDate="0" containsDate="1" containsString="0" minDate="2021-08-16T00:00:00" maxDate="2022-04-28T00:00:00"/>
    </cacheField>
    <cacheField name="Planej. Final" numFmtId="14">
      <sharedItems containsSemiMixedTypes="0" containsNonDate="0" containsDate="1" containsString="0" minDate="2021-08-20T00:00:00" maxDate="2022-04-30T00:00:00"/>
    </cacheField>
    <cacheField name="Início" numFmtId="14">
      <sharedItems containsNonDate="0" containsDate="1" containsString="0" containsBlank="1" minDate="2021-08-16T00:00:00" maxDate="2021-12-30T00:00:00"/>
    </cacheField>
    <cacheField name="Fim" numFmtId="14">
      <sharedItems containsNonDate="0" containsDate="1" containsString="0" containsBlank="1" minDate="2021-08-20T00:00:00" maxDate="2021-12-25T00:00:00" count="21">
        <m/>
        <d v="2021-08-20T00:00:00"/>
        <d v="2021-09-10T00:00:00"/>
        <d v="2021-09-17T00:00:00"/>
        <d v="2021-09-22T00:00:00"/>
        <d v="2021-09-24T00:00:00"/>
        <d v="2021-10-08T00:00:00"/>
        <d v="2021-10-15T00:00:00"/>
        <d v="2021-12-12T00:00:00"/>
        <d v="2021-11-19T00:00:00"/>
        <d v="2021-12-22T00:00:00"/>
        <d v="2021-10-22T00:00:00"/>
        <d v="2021-10-29T00:00:00"/>
        <d v="2021-12-04T00:00:00"/>
        <d v="2021-11-26T00:00:00"/>
        <d v="2021-12-24T00:00:00"/>
        <d v="2021-11-05T00:00:00"/>
        <d v="2021-11-12T00:00:00"/>
        <d v="2021-12-03T00:00:00"/>
        <d v="2021-12-10T00:00:00"/>
        <d v="2021-12-17T00:00:00"/>
      </sharedItems>
      <fieldGroup par="44" base="10">
        <rangePr groupBy="days" startDate="2021-08-20T00:00:00" endDate="2021-12-25T00:00:00"/>
        <groupItems count="368">
          <s v="(vazio)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25/12/2021"/>
        </groupItems>
      </fieldGroup>
    </cacheField>
    <cacheField name=" Custo " numFmtId="43">
      <sharedItems containsString="0" containsBlank="1" containsNumber="1" minValue="0" maxValue="96851.74"/>
    </cacheField>
    <cacheField name="Custo M.O" numFmtId="8">
      <sharedItems containsSemiMixedTypes="0" containsString="0" containsNumber="1" containsInteger="1" minValue="0" maxValue="0"/>
    </cacheField>
    <cacheField name="Equipe" numFmtId="0">
      <sharedItems containsNonDate="0" containsString="0" containsBlank="1"/>
    </cacheField>
    <cacheField name="Recursos da Equipe" numFmtId="0">
      <sharedItems containsNonDate="0" containsString="0" containsBlank="1"/>
    </cacheField>
    <cacheField name="Progresso do Projeto" numFmtId="0">
      <sharedItems containsSemiMixedTypes="0" containsString="0" containsNumber="1" minValue="0" maxValue="1" count="3">
        <n v="0"/>
        <n v="1"/>
        <n v="0.25"/>
      </sharedItems>
    </cacheField>
    <cacheField name="Sigla" numFmtId="0">
      <sharedItems containsBlank="1" containsMixedTypes="1" containsNumber="1" containsInteger="1" minValue="0" maxValue="0"/>
    </cacheField>
    <cacheField name="Localização" numFmtId="0">
      <sharedItems containsBlank="1" count="13">
        <m/>
        <s v="FUND"/>
        <s v="PAV1"/>
        <s v="PAV2"/>
        <s v="PAV3"/>
        <s v="PAV4"/>
        <s v="COB"/>
        <s v="PANO1"/>
        <s v="PANO2"/>
        <s v="PANO3"/>
        <s v="PANO4"/>
        <s v="PANO5"/>
        <s v="PANO6"/>
      </sharedItems>
    </cacheField>
    <cacheField name="USER 1" numFmtId="0">
      <sharedItems containsBlank="1"/>
    </cacheField>
    <cacheField name="TASKTYPE 1" numFmtId="0">
      <sharedItems containsBlank="1" containsMixedTypes="1" containsNumber="1" containsInteger="1" minValue="0" maxValue="0"/>
    </cacheField>
    <cacheField name="TASKTYPE 12" numFmtId="0">
      <sharedItems containsBlank="1" containsMixedTypes="1" containsNumber="1" containsInteger="1" minValue="0" maxValue="0"/>
    </cacheField>
    <cacheField name="USER 2" numFmtId="0">
      <sharedItems containsBlank="1" containsMixedTypes="1" containsNumber="1" minValue="0.25" maxValue="614.55999999999995"/>
    </cacheField>
    <cacheField name="USER 3" numFmtId="0">
      <sharedItems containsBlank="1"/>
    </cacheField>
    <cacheField name="peso da tarefa" numFmtId="173">
      <sharedItems containsSemiMixedTypes="0" containsString="0" containsNumber="1" minValue="0" maxValue="6.3110113884243424E-2"/>
    </cacheField>
    <cacheField name="EQUIPE PLANEJADA" numFmtId="0">
      <sharedItems containsNonDate="0" containsString="0" containsBlank="1"/>
    </cacheField>
    <cacheField name="Progresso Planejado" numFmtId="0">
      <sharedItems containsString="0" containsBlank="1" containsNumber="1" minValue="0.2" maxValue="1"/>
    </cacheField>
    <cacheField name="SEM. INÍCIO PLAN" numFmtId="0">
      <sharedItems containsSemiMixedTypes="0" containsString="0" containsNumber="1" containsInteger="1" minValue="1" maxValue="37"/>
    </cacheField>
    <cacheField name="SEM. TÉRM PLAN" numFmtId="0">
      <sharedItems containsSemiMixedTypes="0" containsString="0" containsNumber="1" containsInteger="1" minValue="1" maxValue="37" count="36">
        <n v="37"/>
        <n v="6"/>
        <n v="1"/>
        <n v="3"/>
        <n v="4"/>
        <n v="5"/>
        <n v="36"/>
        <n v="7"/>
        <n v="8"/>
        <n v="12"/>
        <n v="14"/>
        <n v="19"/>
        <n v="20"/>
        <n v="21"/>
        <n v="22"/>
        <n v="23"/>
        <n v="24"/>
        <n v="25"/>
        <n v="26"/>
        <n v="27"/>
        <n v="28"/>
        <n v="29"/>
        <n v="30"/>
        <n v="31"/>
        <n v="33"/>
        <n v="34"/>
        <n v="9"/>
        <n v="10"/>
        <n v="13"/>
        <n v="15"/>
        <n v="32"/>
        <n v="35"/>
        <n v="11"/>
        <n v="16"/>
        <n v="17"/>
        <n v="18"/>
      </sharedItems>
    </cacheField>
    <cacheField name="CUSTO PLANEJADO" numFmtId="0">
      <sharedItems containsSemiMixedTypes="0" containsString="0" containsNumber="1" minValue="0" maxValue="96851.74"/>
    </cacheField>
    <cacheField name="DURAÇÃO EXE" numFmtId="0">
      <sharedItems containsString="0" containsBlank="1" containsNumber="1" containsInteger="1" minValue="0" maxValue="15"/>
    </cacheField>
    <cacheField name="EQUIPE EXE" numFmtId="0">
      <sharedItems containsNonDate="0" containsString="0" containsBlank="1"/>
    </cacheField>
    <cacheField name="SEM. INÍCIO EXE" numFmtId="0">
      <sharedItems containsSemiMixedTypes="0" containsString="0" containsNumber="1" containsInteger="1" minValue="0" maxValue="20"/>
    </cacheField>
    <cacheField name="SEM. TÉRM EXE" numFmtId="0">
      <sharedItems containsSemiMixedTypes="0" containsString="0" containsNumber="1" containsInteger="1" minValue="0" maxValue="19" count="17">
        <n v="0"/>
        <n v="1"/>
        <n v="4"/>
        <n v="5"/>
        <n v="6"/>
        <n v="8"/>
        <n v="9"/>
        <n v="17"/>
        <n v="14"/>
        <n v="19"/>
        <n v="10"/>
        <n v="11"/>
        <n v="16"/>
        <n v="15"/>
        <n v="12"/>
        <n v="13"/>
        <n v="18"/>
      </sharedItems>
    </cacheField>
    <cacheField name="CUSTO EXECUTADO" numFmtId="44">
      <sharedItems containsSemiMixedTypes="0" containsString="0" containsNumber="1" minValue="0" maxValue="96851.74"/>
    </cacheField>
    <cacheField name="INÍCIO REPLAN" numFmtId="172">
      <sharedItems containsDate="1" containsBlank="1" containsMixedTypes="1" minDate="2021-09-27T00:00:00" maxDate="2022-04-27T00:00:00"/>
    </cacheField>
    <cacheField name="TÉRMINO REPLAN" numFmtId="172">
      <sharedItems containsDate="1" containsBlank="1" containsMixedTypes="1" minDate="2021-12-24T00:00:00" maxDate="2022-04-29T00:00:00"/>
    </cacheField>
    <cacheField name="SEM. INÍCIO REPLAN" numFmtId="0">
      <sharedItems containsSemiMixedTypes="0" containsString="0" containsNumber="1" containsInteger="1" minValue="0" maxValue="37"/>
    </cacheField>
    <cacheField name="SEM. TÉRM REPLAN" numFmtId="0">
      <sharedItems containsSemiMixedTypes="0" containsString="0" containsNumber="1" containsInteger="1" minValue="0" maxValue="37"/>
    </cacheField>
    <cacheField name="CUSTO REPLAN" numFmtId="0">
      <sharedItems containsSemiMixedTypes="0" containsString="0" containsNumber="1" minValue="0" maxValue="26500"/>
    </cacheField>
    <cacheField name="A GASTAR" numFmtId="0">
      <sharedItems containsNonDate="0" containsString="0" containsBlank="1"/>
    </cacheField>
    <cacheField name="MAIS 15" numFmtId="0">
      <sharedItems containsNonDate="0" containsString="0" containsBlank="1"/>
    </cacheField>
    <cacheField name="MENOS 15" numFmtId="0">
      <sharedItems containsNonDate="0" containsString="0" containsBlank="1"/>
    </cacheField>
    <cacheField name="DATA +15" numFmtId="0">
      <sharedItems containsNonDate="0" containsString="0" containsBlank="1"/>
    </cacheField>
    <cacheField name="DATA -15" numFmtId="0">
      <sharedItems containsNonDate="0" containsString="0" containsBlank="1"/>
    </cacheField>
    <cacheField name="Meses" numFmtId="0" databaseField="0">
      <fieldGroup base="10">
        <rangePr groupBy="months" startDate="2021-08-20T00:00:00" endDate="2021-12-25T00:00:00"/>
        <groupItems count="14">
          <s v="&lt;20/08/2021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25/12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">
  <r>
    <n v="1"/>
    <s v="ESTRUTURA/ACABAMENTOS"/>
    <x v="0"/>
    <s v="ESTRUTURA/ACABAMENTOS"/>
    <x v="0"/>
    <m/>
    <n v="185"/>
    <d v="2021-08-16T00:00:00"/>
    <d v="2022-04-29T00:00:00"/>
    <m/>
    <m/>
    <m/>
    <n v="0"/>
    <m/>
    <m/>
    <x v="0"/>
    <m/>
    <x v="0"/>
    <m/>
    <m/>
    <m/>
    <m/>
    <m/>
    <m/>
    <n v="1"/>
    <n v="37"/>
    <n v="0"/>
    <n v="0"/>
    <n v="0"/>
    <n v="0"/>
    <x v="0"/>
    <x v="0"/>
    <n v="0"/>
    <n v="0"/>
    <n v="0"/>
  </r>
  <r>
    <s v="1.1"/>
    <s v="FUND"/>
    <x v="0"/>
    <s v="FUND"/>
    <x v="0"/>
    <m/>
    <n v="30"/>
    <d v="2021-08-16T00:00:00"/>
    <d v="2021-09-24T00:00:00"/>
    <m/>
    <m/>
    <m/>
    <n v="0"/>
    <m/>
    <m/>
    <x v="0"/>
    <m/>
    <x v="0"/>
    <m/>
    <m/>
    <m/>
    <m/>
    <m/>
    <m/>
    <n v="1"/>
    <n v="6"/>
    <n v="0"/>
    <n v="0"/>
    <n v="0"/>
    <n v="0"/>
    <x v="0"/>
    <x v="0"/>
    <n v="0"/>
    <n v="0"/>
    <n v="0"/>
  </r>
  <r>
    <s v="1.1.1.1"/>
    <s v="Locação e Gabarito"/>
    <x v="1"/>
    <s v="Locação e GabaritoFUND"/>
    <x v="1"/>
    <s v="FUNDAÇÃO"/>
    <n v="5"/>
    <d v="2021-08-16T00:00:00"/>
    <d v="2021-08-20T00:00:00"/>
    <d v="2021-08-16T00:00:00"/>
    <d v="2021-08-20T00:00:00"/>
    <n v="2720.55"/>
    <n v="0"/>
    <m/>
    <m/>
    <x v="1"/>
    <n v="0"/>
    <x v="1"/>
    <s v="0_FUND"/>
    <n v="0"/>
    <n v="0"/>
    <n v="74.739999999999995"/>
    <s v="m²"/>
    <n v="1"/>
    <n v="1"/>
    <n v="1"/>
    <n v="2720.55"/>
    <n v="1"/>
    <n v="1"/>
    <n v="2720.55"/>
    <x v="1"/>
    <x v="1"/>
    <n v="0"/>
    <n v="0"/>
    <n v="0"/>
  </r>
  <r>
    <s v="1.1.1.2"/>
    <s v="Estacas"/>
    <x v="2"/>
    <s v="EstacasFUND"/>
    <x v="1"/>
    <s v="FUNDAÇÃO"/>
    <n v="10"/>
    <d v="2021-08-23T00:00:00"/>
    <d v="2021-09-03T00:00:00"/>
    <d v="2021-08-23T00:00:00"/>
    <d v="2021-09-10T00:00:00"/>
    <n v="34356.19"/>
    <n v="0"/>
    <m/>
    <m/>
    <x v="1"/>
    <s v="EST"/>
    <x v="1"/>
    <s v="EST_FUND"/>
    <s v="EST"/>
    <s v="Construct"/>
    <n v="14.82"/>
    <s v="m³"/>
    <n v="1"/>
    <n v="2"/>
    <n v="3"/>
    <n v="34356.19"/>
    <n v="2"/>
    <n v="4"/>
    <n v="34356.19"/>
    <x v="1"/>
    <x v="1"/>
    <n v="0"/>
    <n v="0"/>
    <n v="0"/>
  </r>
  <r>
    <s v="1.1.1.3"/>
    <s v="Vigas Baldrames"/>
    <x v="3"/>
    <s v="Vigas BaldramesFUND"/>
    <x v="1"/>
    <s v="FUNDAÇÃO"/>
    <n v="5"/>
    <d v="2021-09-06T00:00:00"/>
    <d v="2021-09-10T00:00:00"/>
    <d v="2021-09-13T00:00:00"/>
    <d v="2021-09-17T00:00:00"/>
    <n v="70046.69"/>
    <n v="0"/>
    <m/>
    <m/>
    <x v="1"/>
    <s v="VGB"/>
    <x v="1"/>
    <s v="VGB_FUND"/>
    <s v="VGB"/>
    <s v="Construct"/>
    <n v="18.11"/>
    <s v="m³"/>
    <n v="1"/>
    <n v="4"/>
    <n v="4"/>
    <n v="70046.69"/>
    <n v="5"/>
    <n v="5"/>
    <n v="70046.69"/>
    <x v="1"/>
    <x v="1"/>
    <n v="0"/>
    <n v="0"/>
    <n v="0"/>
  </r>
  <r>
    <s v="1.1.1.4"/>
    <s v="Instalações Enterradas"/>
    <x v="4"/>
    <s v="Instalações EnterradasFUND"/>
    <x v="1"/>
    <s v="FUNDAÇÃO"/>
    <n v="5"/>
    <d v="2021-09-13T00:00:00"/>
    <d v="2021-09-17T00:00:00"/>
    <d v="2021-09-20T00:00:00"/>
    <d v="2021-09-22T00:00:00"/>
    <n v="350"/>
    <n v="0"/>
    <m/>
    <m/>
    <x v="1"/>
    <s v="INSENT"/>
    <x v="1"/>
    <s v="INSENT_FUND"/>
    <s v="INSENT"/>
    <s v="Construct"/>
    <n v="1"/>
    <s v="torre"/>
    <n v="1"/>
    <n v="5"/>
    <n v="5"/>
    <n v="350"/>
    <n v="6"/>
    <n v="6"/>
    <n v="350"/>
    <x v="1"/>
    <x v="1"/>
    <n v="0"/>
    <n v="0"/>
    <n v="0"/>
  </r>
  <r>
    <s v="1.1.1.5"/>
    <s v="Contrapiso"/>
    <x v="5"/>
    <s v="ContrapisoFUND"/>
    <x v="1"/>
    <s v="FUNDAÇÃO"/>
    <n v="5"/>
    <d v="2021-09-20T00:00:00"/>
    <d v="2021-09-24T00:00:00"/>
    <d v="2021-09-22T00:00:00"/>
    <d v="2021-09-24T00:00:00"/>
    <n v="34912.21"/>
    <n v="0"/>
    <m/>
    <m/>
    <x v="1"/>
    <s v="CONT"/>
    <x v="1"/>
    <s v="CONT_FUND"/>
    <s v="CONT"/>
    <s v="Construct"/>
    <n v="224.41"/>
    <s v="m²"/>
    <n v="1"/>
    <n v="6"/>
    <n v="6"/>
    <n v="34912.21"/>
    <n v="6"/>
    <n v="6"/>
    <n v="34912.21"/>
    <x v="1"/>
    <x v="1"/>
    <n v="0"/>
    <n v="0"/>
    <n v="0"/>
  </r>
  <r>
    <s v="1.2"/>
    <s v="PAV1"/>
    <x v="0"/>
    <s v="PAV1"/>
    <x v="0"/>
    <m/>
    <n v="147"/>
    <d v="2021-09-27T00:00:00"/>
    <d v="2022-04-20T00:00:00"/>
    <m/>
    <m/>
    <m/>
    <n v="0"/>
    <m/>
    <m/>
    <x v="0"/>
    <m/>
    <x v="0"/>
    <s v="_"/>
    <n v="0"/>
    <n v="0"/>
    <m/>
    <m/>
    <m/>
    <n v="7"/>
    <n v="36"/>
    <n v="0"/>
    <n v="0"/>
    <n v="0"/>
    <n v="0"/>
    <x v="2"/>
    <x v="2"/>
    <n v="7"/>
    <n v="34"/>
    <n v="0"/>
  </r>
  <r>
    <s v="1.2.2.3"/>
    <s v="Alvenaria Estrutural"/>
    <x v="6"/>
    <s v="Alvenaria EstruturalPAV1"/>
    <x v="1"/>
    <s v="TIPO"/>
    <n v="5"/>
    <d v="2021-09-27T00:00:00"/>
    <d v="2021-10-01T00:00:00"/>
    <d v="2021-09-27T00:00:00"/>
    <d v="2021-10-08T00:00:00"/>
    <n v="96573.61"/>
    <n v="0"/>
    <m/>
    <m/>
    <x v="1"/>
    <s v="ALV"/>
    <x v="2"/>
    <s v="ALV_PAV1"/>
    <s v="ALV"/>
    <s v="Construct"/>
    <n v="389.58"/>
    <s v="m²"/>
    <n v="1"/>
    <n v="7"/>
    <n v="7"/>
    <n v="96573.61"/>
    <n v="7"/>
    <n v="8"/>
    <n v="96573.61"/>
    <x v="1"/>
    <x v="1"/>
    <n v="0"/>
    <n v="0"/>
    <n v="0"/>
  </r>
  <r>
    <s v="1.2.2.4"/>
    <s v="Estrutura Moldado in Loco"/>
    <x v="7"/>
    <s v="Estrutura Moldado in LocoPAV1"/>
    <x v="1"/>
    <s v="TIPO"/>
    <n v="5"/>
    <d v="2021-10-04T00:00:00"/>
    <d v="2021-10-08T00:00:00"/>
    <d v="2021-10-11T00:00:00"/>
    <d v="2021-10-15T00:00:00"/>
    <n v="64892.03"/>
    <n v="0"/>
    <m/>
    <m/>
    <x v="1"/>
    <s v="ESTINLOCO"/>
    <x v="2"/>
    <s v="ESTINLOCO_PAV1"/>
    <s v="ESTINLOCO"/>
    <s v="Construct"/>
    <n v="25.44"/>
    <s v="m³"/>
    <n v="1"/>
    <n v="8"/>
    <n v="8"/>
    <n v="64892.03"/>
    <n v="9"/>
    <n v="9"/>
    <n v="64892.03"/>
    <x v="1"/>
    <x v="1"/>
    <n v="0"/>
    <n v="0"/>
    <n v="0"/>
  </r>
  <r>
    <s v="1.2.2.5"/>
    <s v="Instalações Hidrossanitárias"/>
    <x v="8"/>
    <s v="Instalações HidrossanitáriasPAV1"/>
    <x v="1"/>
    <s v="TIPO"/>
    <n v="5"/>
    <d v="2021-11-01T00:00:00"/>
    <d v="2021-11-05T00:00:00"/>
    <d v="2021-12-07T00:00:00"/>
    <d v="2021-12-12T00:00:00"/>
    <n v="13455.89"/>
    <n v="0"/>
    <m/>
    <m/>
    <x v="1"/>
    <s v="HIDRO"/>
    <x v="2"/>
    <s v="HIDRO_PAV1"/>
    <s v="HIDRO"/>
    <s v="Construct"/>
    <n v="1"/>
    <s v="pvto"/>
    <n v="1"/>
    <n v="12"/>
    <n v="12"/>
    <n v="13455.89"/>
    <n v="17"/>
    <n v="17"/>
    <n v="13455.89"/>
    <x v="1"/>
    <x v="1"/>
    <n v="0"/>
    <n v="0"/>
    <n v="0"/>
  </r>
  <r>
    <s v="1.2.2.6"/>
    <s v="Reboco Interno"/>
    <x v="9"/>
    <s v="Reboco InternoPAV1"/>
    <x v="1"/>
    <s v="TIPO"/>
    <n v="5"/>
    <d v="2021-11-15T00:00:00"/>
    <d v="2021-11-19T00:00:00"/>
    <d v="2021-11-15T00:00:00"/>
    <d v="2021-11-19T00:00:00"/>
    <n v="984.14"/>
    <n v="0"/>
    <m/>
    <m/>
    <x v="1"/>
    <s v="REBINT"/>
    <x v="2"/>
    <s v="REBINT_PAV1"/>
    <s v="REBINT"/>
    <s v="Construct"/>
    <n v="140.59"/>
    <s v="m²"/>
    <n v="1"/>
    <n v="14"/>
    <n v="14"/>
    <n v="984.14"/>
    <n v="14"/>
    <n v="14"/>
    <n v="984.14"/>
    <x v="1"/>
    <x v="1"/>
    <n v="0"/>
    <n v="0"/>
    <n v="0"/>
  </r>
  <r>
    <s v="1.2.2.7"/>
    <s v="Shaft "/>
    <x v="10"/>
    <s v="Shaft PAV1"/>
    <x v="1"/>
    <s v="TIPO"/>
    <n v="2"/>
    <d v="2021-12-20T00:00:00"/>
    <d v="2021-12-22T00:00:00"/>
    <d v="2021-12-20T00:00:00"/>
    <d v="2021-12-22T00:00:00"/>
    <n v="3159.37"/>
    <n v="0"/>
    <m/>
    <m/>
    <x v="1"/>
    <s v="SHAFT"/>
    <x v="2"/>
    <s v="SHAFT_PAV1"/>
    <s v="SHAFT"/>
    <s v="Construct"/>
    <n v="10.69"/>
    <s v="m²"/>
    <n v="1"/>
    <n v="19"/>
    <n v="19"/>
    <n v="3159.37"/>
    <n v="19"/>
    <n v="19"/>
    <n v="3159.37"/>
    <x v="1"/>
    <x v="1"/>
    <n v="0"/>
    <n v="0"/>
    <n v="0"/>
  </r>
  <r>
    <s v="1.2.2.8"/>
    <s v="Impermeabilização"/>
    <x v="11"/>
    <s v="ImpermeabilizaçãoPAV1"/>
    <x v="1"/>
    <s v="TIPO"/>
    <n v="5"/>
    <d v="2021-12-22T00:00:00"/>
    <d v="2021-12-29T00:00:00"/>
    <d v="2021-12-29T00:00:00"/>
    <m/>
    <n v="239.07"/>
    <n v="0"/>
    <m/>
    <m/>
    <x v="2"/>
    <s v="IMP"/>
    <x v="2"/>
    <s v="IMP_PAV1"/>
    <s v="IMP"/>
    <s v="Construct"/>
    <n v="6.08"/>
    <s v="m²"/>
    <n v="1"/>
    <n v="19"/>
    <n v="20"/>
    <n v="239.07"/>
    <n v="20"/>
    <n v="0"/>
    <n v="0"/>
    <x v="1"/>
    <x v="1"/>
    <n v="0"/>
    <n v="0"/>
    <n v="0"/>
  </r>
  <r>
    <s v="1.2.2.9"/>
    <s v="Cerâmica"/>
    <x v="12"/>
    <s v="CerâmicaPAV1"/>
    <x v="1"/>
    <s v="TIPO"/>
    <n v="5"/>
    <d v="2021-12-29T00:00:00"/>
    <d v="2022-01-05T00:00:00"/>
    <m/>
    <m/>
    <n v="20435.66"/>
    <n v="0"/>
    <m/>
    <m/>
    <x v="0"/>
    <s v="CERAM"/>
    <x v="2"/>
    <s v="CERAM_PAV1"/>
    <s v="CERAM"/>
    <s v="Construct"/>
    <n v="86.26"/>
    <s v="m²"/>
    <n v="0.6"/>
    <n v="20"/>
    <n v="21"/>
    <n v="12261.395999999999"/>
    <n v="0"/>
    <n v="0"/>
    <n v="0"/>
    <x v="3"/>
    <x v="3"/>
    <n v="21"/>
    <n v="22"/>
    <n v="20435.66"/>
  </r>
  <r>
    <s v="1.2.2.10"/>
    <s v="Gesso Liso"/>
    <x v="13"/>
    <s v="Gesso LisoPAV1"/>
    <x v="1"/>
    <s v="TIPO"/>
    <n v="5"/>
    <d v="2022-01-05T00:00:00"/>
    <d v="2022-01-12T00:00:00"/>
    <m/>
    <m/>
    <n v="6811.28"/>
    <n v="0"/>
    <m/>
    <m/>
    <x v="0"/>
    <s v="GEPINT"/>
    <x v="2"/>
    <s v="GEPINT_PAV1"/>
    <s v="GESSO"/>
    <s v="Construct"/>
    <n v="447.45"/>
    <s v="m²"/>
    <m/>
    <n v="21"/>
    <n v="22"/>
    <n v="0"/>
    <n v="0"/>
    <n v="0"/>
    <n v="0"/>
    <x v="4"/>
    <x v="4"/>
    <n v="22"/>
    <n v="23"/>
    <n v="6811.28"/>
  </r>
  <r>
    <s v="1.2.2.11"/>
    <s v="Esquadria "/>
    <x v="14"/>
    <s v="Esquadria PAV1"/>
    <x v="1"/>
    <s v="TIPO"/>
    <n v="5"/>
    <d v="2022-01-12T00:00:00"/>
    <d v="2022-01-19T00:00:00"/>
    <m/>
    <m/>
    <n v="26500"/>
    <n v="0"/>
    <m/>
    <m/>
    <x v="0"/>
    <s v="ESQ"/>
    <x v="2"/>
    <s v="ESQ_PAV1"/>
    <s v="ESQ"/>
    <s v="Construct"/>
    <n v="21"/>
    <s v="und"/>
    <m/>
    <n v="22"/>
    <n v="23"/>
    <n v="0"/>
    <n v="0"/>
    <n v="0"/>
    <n v="0"/>
    <x v="5"/>
    <x v="5"/>
    <n v="24"/>
    <n v="25"/>
    <n v="26500"/>
  </r>
  <r>
    <s v="1.2.2.12"/>
    <s v="Fiação"/>
    <x v="15"/>
    <s v="FiaçãoPAV1"/>
    <x v="1"/>
    <s v="TIPO"/>
    <n v="5"/>
    <d v="2022-01-19T00:00:00"/>
    <d v="2022-01-26T00:00:00"/>
    <m/>
    <m/>
    <n v="5134.5200000000004"/>
    <n v="0"/>
    <m/>
    <m/>
    <x v="0"/>
    <s v="GEPINT"/>
    <x v="2"/>
    <s v="GEPINT_PAV1"/>
    <s v="FIA"/>
    <s v="Construct"/>
    <n v="4"/>
    <s v="apto"/>
    <m/>
    <n v="23"/>
    <n v="24"/>
    <n v="0"/>
    <n v="0"/>
    <n v="0"/>
    <n v="0"/>
    <x v="6"/>
    <x v="6"/>
    <n v="25"/>
    <n v="26"/>
    <n v="5134.5200000000004"/>
  </r>
  <r>
    <s v="1.2.2.13"/>
    <s v="Forro"/>
    <x v="16"/>
    <s v="ForroPAV1"/>
    <x v="1"/>
    <s v="TIPO"/>
    <n v="5"/>
    <d v="2022-01-26T00:00:00"/>
    <d v="2022-02-02T00:00:00"/>
    <m/>
    <m/>
    <n v="2297.4899999999998"/>
    <n v="0"/>
    <m/>
    <m/>
    <x v="0"/>
    <s v="FOR"/>
    <x v="2"/>
    <s v="FOR_PAV1"/>
    <s v="FOR"/>
    <s v="Construct"/>
    <n v="29.29"/>
    <s v="m²"/>
    <m/>
    <n v="24"/>
    <n v="25"/>
    <n v="0"/>
    <n v="0"/>
    <n v="0"/>
    <n v="0"/>
    <x v="7"/>
    <x v="7"/>
    <n v="26"/>
    <n v="27"/>
    <n v="2297.4899999999998"/>
  </r>
  <r>
    <s v="1.2.2.17"/>
    <s v="Rev. da Circulação"/>
    <x v="17"/>
    <s v="Rev. da CirculaçãoPAV1"/>
    <x v="1"/>
    <s v="TIPO"/>
    <n v="5"/>
    <d v="2022-02-02T00:00:00"/>
    <d v="2022-02-09T00:00:00"/>
    <m/>
    <m/>
    <n v="3617.3"/>
    <n v="0"/>
    <m/>
    <m/>
    <x v="0"/>
    <s v="REVCIRC"/>
    <x v="2"/>
    <s v="REVCIRC_PAV1"/>
    <s v="REVCIRC"/>
    <s v="Construct"/>
    <n v="22.5"/>
    <s v="m²"/>
    <m/>
    <n v="25"/>
    <n v="26"/>
    <n v="0"/>
    <n v="0"/>
    <n v="0"/>
    <n v="0"/>
    <x v="8"/>
    <x v="8"/>
    <n v="27"/>
    <n v="28"/>
    <n v="3617.3"/>
  </r>
  <r>
    <s v="1.2.2.14"/>
    <s v="Disjuntores e CD"/>
    <x v="18"/>
    <s v="Disjuntores e CDPAV1"/>
    <x v="1"/>
    <s v="TIPO"/>
    <n v="2"/>
    <d v="2022-02-14T00:00:00"/>
    <d v="2022-02-16T00:00:00"/>
    <m/>
    <m/>
    <n v="1400"/>
    <n v="0"/>
    <m/>
    <m/>
    <x v="0"/>
    <s v="DISJ"/>
    <x v="2"/>
    <s v="DISJ_PAV1"/>
    <s v="DISJ"/>
    <s v="Construct"/>
    <n v="4"/>
    <s v="apto"/>
    <m/>
    <n v="27"/>
    <n v="27"/>
    <n v="0"/>
    <n v="0"/>
    <n v="0"/>
    <n v="0"/>
    <x v="9"/>
    <x v="8"/>
    <n v="27"/>
    <n v="28"/>
    <n v="1400"/>
  </r>
  <r>
    <s v="1.2.2.16"/>
    <s v="Pintura Interna - 1ªdmão"/>
    <x v="19"/>
    <s v="Pintura Interna - 1ªdmãoPAV1"/>
    <x v="1"/>
    <s v="TIPO"/>
    <n v="5"/>
    <d v="2022-02-16T00:00:00"/>
    <d v="2022-02-23T00:00:00"/>
    <m/>
    <m/>
    <n v="14799.65"/>
    <n v="0"/>
    <m/>
    <m/>
    <x v="0"/>
    <s v="GEPINT"/>
    <x v="2"/>
    <s v="GEPINT_PAV1"/>
    <s v="PINT"/>
    <s v="Construct"/>
    <n v="476.74"/>
    <s v="m²"/>
    <m/>
    <n v="27"/>
    <n v="28"/>
    <n v="0"/>
    <n v="0"/>
    <n v="0"/>
    <n v="0"/>
    <x v="10"/>
    <x v="9"/>
    <n v="28"/>
    <n v="29"/>
    <n v="14799.65"/>
  </r>
  <r>
    <s v="1.2.2.18"/>
    <s v="Louças"/>
    <x v="20"/>
    <s v="LouçasPAV1"/>
    <x v="1"/>
    <s v="TIPO"/>
    <n v="5"/>
    <d v="2022-02-23T00:00:00"/>
    <d v="2022-03-02T00:00:00"/>
    <m/>
    <m/>
    <n v="5236.0200000000004"/>
    <n v="0"/>
    <m/>
    <m/>
    <x v="0"/>
    <s v="LOU"/>
    <x v="2"/>
    <s v="LOU_PAV1"/>
    <s v="LOU"/>
    <s v="Construct"/>
    <n v="16"/>
    <s v="und"/>
    <m/>
    <n v="28"/>
    <n v="29"/>
    <n v="0"/>
    <n v="0"/>
    <n v="0"/>
    <n v="0"/>
    <x v="11"/>
    <x v="10"/>
    <n v="30"/>
    <n v="31"/>
    <n v="5236.0200000000004"/>
  </r>
  <r>
    <s v="1.2.2.19"/>
    <s v="Portas de Madeira"/>
    <x v="21"/>
    <s v="Portas de MadeiraPAV1"/>
    <x v="1"/>
    <s v="TIPO"/>
    <n v="5"/>
    <d v="2022-03-02T00:00:00"/>
    <d v="2022-03-09T00:00:00"/>
    <m/>
    <m/>
    <n v="10400"/>
    <n v="0"/>
    <m/>
    <m/>
    <x v="0"/>
    <s v="PM"/>
    <x v="2"/>
    <s v="PM_PAV1"/>
    <s v="PM"/>
    <s v="Construct"/>
    <n v="20"/>
    <s v="und"/>
    <m/>
    <n v="29"/>
    <n v="30"/>
    <n v="0"/>
    <n v="0"/>
    <n v="0"/>
    <n v="0"/>
    <x v="12"/>
    <x v="11"/>
    <n v="31"/>
    <n v="31"/>
    <n v="10400"/>
  </r>
  <r>
    <s v="1.2.2.24"/>
    <s v="Esquadria de Ferro Circulação"/>
    <x v="22"/>
    <s v="Esquadria de Ferro CirculaçãoPAV1"/>
    <x v="1"/>
    <s v="TIPO"/>
    <n v="2"/>
    <d v="2022-03-02T00:00:00"/>
    <d v="2022-03-04T00:00:00"/>
    <m/>
    <m/>
    <n v="2054.02"/>
    <n v="0"/>
    <m/>
    <m/>
    <x v="0"/>
    <s v="EF"/>
    <x v="2"/>
    <s v="EF_PAV1"/>
    <s v="EF"/>
    <s v="Construct"/>
    <n v="4.17"/>
    <s v="m"/>
    <m/>
    <n v="29"/>
    <n v="29"/>
    <n v="0"/>
    <n v="0"/>
    <n v="0"/>
    <n v="0"/>
    <x v="11"/>
    <x v="10"/>
    <n v="30"/>
    <n v="31"/>
    <n v="2054.02"/>
  </r>
  <r>
    <s v="1.2.2.15"/>
    <s v="Piso Laminado + Rodapé"/>
    <x v="23"/>
    <s v="Piso Laminado + RodapéPAV1"/>
    <x v="1"/>
    <s v="TIPO"/>
    <n v="5"/>
    <d v="2022-03-09T00:00:00"/>
    <d v="2022-03-16T00:00:00"/>
    <m/>
    <m/>
    <n v="13171.26"/>
    <n v="0"/>
    <m/>
    <m/>
    <x v="0"/>
    <s v="LAM"/>
    <x v="2"/>
    <s v="LAM_PAV1"/>
    <s v="LAM"/>
    <s v="Construct"/>
    <n v="80.88"/>
    <s v="m²"/>
    <m/>
    <n v="30"/>
    <n v="31"/>
    <n v="0"/>
    <n v="0"/>
    <n v="0"/>
    <n v="0"/>
    <x v="13"/>
    <x v="12"/>
    <n v="32"/>
    <n v="33"/>
    <n v="13171.26"/>
  </r>
  <r>
    <s v="1.2.2.20"/>
    <s v="Metais"/>
    <x v="24"/>
    <s v="MetaisPAV1"/>
    <x v="1"/>
    <s v="TIPO"/>
    <n v="2"/>
    <d v="2022-03-28T00:00:00"/>
    <d v="2022-03-30T00:00:00"/>
    <m/>
    <m/>
    <n v="1340.04"/>
    <n v="0"/>
    <m/>
    <m/>
    <x v="0"/>
    <s v="METAIS"/>
    <x v="2"/>
    <s v="METAIS_PAV1"/>
    <s v="METAIS"/>
    <s v="Construct"/>
    <n v="12"/>
    <s v="und"/>
    <m/>
    <n v="33"/>
    <n v="33"/>
    <n v="0"/>
    <n v="0"/>
    <n v="0"/>
    <n v="0"/>
    <x v="14"/>
    <x v="13"/>
    <n v="31"/>
    <n v="32"/>
    <n v="1340.04"/>
  </r>
  <r>
    <s v="1.2.2.21"/>
    <s v="Acabamentos Elétricos"/>
    <x v="25"/>
    <s v="Acabamentos ElétricosPAV1"/>
    <x v="1"/>
    <s v="TIPO"/>
    <n v="2"/>
    <d v="2022-03-28T00:00:00"/>
    <d v="2022-03-30T00:00:00"/>
    <m/>
    <m/>
    <n v="0"/>
    <n v="0"/>
    <m/>
    <m/>
    <x v="0"/>
    <s v="GEPINT"/>
    <x v="2"/>
    <s v="GEPINT_PAV1"/>
    <s v="ACAB"/>
    <s v="Construct"/>
    <n v="4"/>
    <s v="apto"/>
    <m/>
    <n v="33"/>
    <n v="33"/>
    <n v="0"/>
    <n v="0"/>
    <n v="0"/>
    <n v="0"/>
    <x v="14"/>
    <x v="13"/>
    <n v="31"/>
    <n v="32"/>
    <n v="0"/>
  </r>
  <r>
    <s v="1.2.2.22"/>
    <s v="Pintura Final"/>
    <x v="26"/>
    <s v="Pintura FinalPAV1"/>
    <x v="1"/>
    <s v="TIPO"/>
    <n v="5"/>
    <d v="2022-03-30T00:00:00"/>
    <d v="2022-04-06T00:00:00"/>
    <m/>
    <m/>
    <n v="3687.38"/>
    <n v="0"/>
    <m/>
    <m/>
    <x v="0"/>
    <s v="GEPINT"/>
    <x v="2"/>
    <s v="GEPINT_PAV1"/>
    <s v="PINTF"/>
    <s v="Construct"/>
    <n v="614.55999999999995"/>
    <s v="m²"/>
    <m/>
    <n v="33"/>
    <n v="34"/>
    <n v="0"/>
    <n v="0"/>
    <n v="0"/>
    <n v="0"/>
    <x v="15"/>
    <x v="14"/>
    <n v="33"/>
    <n v="34"/>
    <n v="3687.38"/>
  </r>
  <r>
    <s v="1.2.2.23"/>
    <s v="Complementação e Limpeza"/>
    <x v="27"/>
    <s v="Complementação e LimpezaPAV1"/>
    <x v="1"/>
    <s v="TIPO"/>
    <n v="2"/>
    <d v="2022-04-18T00:00:00"/>
    <d v="2022-04-20T00:00:00"/>
    <m/>
    <m/>
    <n v="500"/>
    <n v="0"/>
    <m/>
    <m/>
    <x v="0"/>
    <s v="GEPINT"/>
    <x v="2"/>
    <s v="GEPINT_PAV1"/>
    <s v="COMPL"/>
    <s v="Construct"/>
    <n v="0.25"/>
    <s v="torre"/>
    <m/>
    <n v="36"/>
    <n v="36"/>
    <n v="0"/>
    <n v="0"/>
    <n v="0"/>
    <n v="0"/>
    <x v="16"/>
    <x v="2"/>
    <n v="34"/>
    <n v="34"/>
    <n v="500"/>
  </r>
  <r>
    <s v="1.3"/>
    <s v="PAV2"/>
    <x v="0"/>
    <s v="PAV2"/>
    <x v="0"/>
    <m/>
    <n v="140"/>
    <d v="2021-10-11T00:00:00"/>
    <d v="2022-04-22T00:00:00"/>
    <m/>
    <m/>
    <m/>
    <n v="0"/>
    <m/>
    <m/>
    <x v="0"/>
    <m/>
    <x v="0"/>
    <s v="_"/>
    <n v="0"/>
    <n v="0"/>
    <m/>
    <m/>
    <m/>
    <n v="9"/>
    <n v="36"/>
    <n v="0"/>
    <n v="0"/>
    <n v="0"/>
    <n v="0"/>
    <x v="17"/>
    <x v="15"/>
    <n v="9"/>
    <n v="35"/>
    <n v="0"/>
  </r>
  <r>
    <s v="1.3.2.3"/>
    <s v="Alvenaria Estrutural"/>
    <x v="6"/>
    <s v="Alvenaria EstruturalPAV2"/>
    <x v="1"/>
    <s v="TIPO"/>
    <n v="5"/>
    <d v="2021-10-11T00:00:00"/>
    <d v="2021-10-15T00:00:00"/>
    <d v="2021-10-18T00:00:00"/>
    <d v="2021-10-22T00:00:00"/>
    <n v="96851.74"/>
    <n v="0"/>
    <m/>
    <m/>
    <x v="1"/>
    <s v="ALV"/>
    <x v="3"/>
    <s v="ALV_PAV2"/>
    <s v="ALV"/>
    <s v="Construct"/>
    <n v="390.7"/>
    <s v="m²"/>
    <n v="1"/>
    <n v="9"/>
    <n v="9"/>
    <n v="96851.74"/>
    <n v="10"/>
    <n v="10"/>
    <n v="96851.74"/>
    <x v="1"/>
    <x v="1"/>
    <n v="0"/>
    <n v="0"/>
    <n v="0"/>
  </r>
  <r>
    <s v="1.3.2.4"/>
    <s v="Estrutura Moldado in Loco"/>
    <x v="7"/>
    <s v="Estrutura Moldado in LocoPAV2"/>
    <x v="1"/>
    <s v="TIPO"/>
    <n v="5"/>
    <d v="2021-10-18T00:00:00"/>
    <d v="2021-10-22T00:00:00"/>
    <d v="2021-10-25T00:00:00"/>
    <d v="2021-10-29T00:00:00"/>
    <n v="64892.03"/>
    <n v="0"/>
    <m/>
    <m/>
    <x v="1"/>
    <s v="ESTINLOCO"/>
    <x v="3"/>
    <s v="ESTINLOCO_PAV2"/>
    <s v="ESTINLOCO"/>
    <s v="Construct"/>
    <n v="25.44"/>
    <s v="m³"/>
    <n v="1"/>
    <n v="10"/>
    <n v="10"/>
    <n v="64892.03"/>
    <n v="11"/>
    <n v="11"/>
    <n v="64892.03"/>
    <x v="1"/>
    <x v="1"/>
    <n v="0"/>
    <n v="0"/>
    <n v="0"/>
  </r>
  <r>
    <s v="1.3.2.5"/>
    <s v="Instalações Hidrossanitárias"/>
    <x v="8"/>
    <s v="Instalações HidrossanitáriasPAV2"/>
    <x v="1"/>
    <s v="TIPO"/>
    <n v="5"/>
    <d v="2021-11-08T00:00:00"/>
    <d v="2021-11-12T00:00:00"/>
    <d v="2021-11-29T00:00:00"/>
    <d v="2021-12-04T00:00:00"/>
    <n v="13455.89"/>
    <n v="0"/>
    <m/>
    <m/>
    <x v="1"/>
    <s v="HIDRO"/>
    <x v="3"/>
    <s v="HIDRO_PAV2"/>
    <s v="HIDRO"/>
    <s v="Construct"/>
    <n v="1"/>
    <s v="pvto"/>
    <n v="1"/>
    <n v="13"/>
    <n v="13"/>
    <n v="13455.89"/>
    <n v="16"/>
    <n v="16"/>
    <n v="13455.89"/>
    <x v="1"/>
    <x v="1"/>
    <n v="0"/>
    <n v="0"/>
    <n v="0"/>
  </r>
  <r>
    <s v="1.3.2.6"/>
    <s v="Reboco Interno"/>
    <x v="9"/>
    <s v="Reboco InternoPAV2"/>
    <x v="1"/>
    <s v="TIPO"/>
    <n v="5"/>
    <d v="2021-11-22T00:00:00"/>
    <d v="2021-11-26T00:00:00"/>
    <d v="2021-11-22T00:00:00"/>
    <d v="2021-11-26T00:00:00"/>
    <n v="984.14"/>
    <n v="0"/>
    <m/>
    <m/>
    <x v="1"/>
    <s v="REBINT"/>
    <x v="3"/>
    <s v="REBINT_PAV2"/>
    <s v="REBINT"/>
    <s v="Construct"/>
    <n v="140.59"/>
    <s v="m²"/>
    <n v="1"/>
    <n v="15"/>
    <n v="15"/>
    <n v="984.14"/>
    <n v="15"/>
    <n v="15"/>
    <n v="984.14"/>
    <x v="1"/>
    <x v="1"/>
    <n v="0"/>
    <n v="0"/>
    <n v="0"/>
  </r>
  <r>
    <s v="1.3.2.7"/>
    <s v="Shaft "/>
    <x v="10"/>
    <s v="Shaft PAV2"/>
    <x v="1"/>
    <s v="TIPO"/>
    <n v="2"/>
    <d v="2021-12-22T00:00:00"/>
    <d v="2021-12-24T00:00:00"/>
    <d v="2021-12-22T00:00:00"/>
    <d v="2021-12-24T00:00:00"/>
    <n v="3159.37"/>
    <n v="0"/>
    <m/>
    <m/>
    <x v="1"/>
    <s v="SHAFT"/>
    <x v="3"/>
    <s v="SHAFT_PAV2"/>
    <s v="SHAFT"/>
    <s v="Construct"/>
    <n v="10.69"/>
    <s v="m²"/>
    <n v="1"/>
    <n v="19"/>
    <n v="19"/>
    <n v="3159.37"/>
    <n v="19"/>
    <n v="19"/>
    <n v="3159.37"/>
    <x v="1"/>
    <x v="1"/>
    <n v="0"/>
    <n v="0"/>
    <n v="0"/>
  </r>
  <r>
    <s v="1.3.2.8"/>
    <s v="Impermeabilização"/>
    <x v="11"/>
    <s v="ImpermeabilizaçãoPAV2"/>
    <x v="1"/>
    <s v="TIPO"/>
    <n v="5"/>
    <d v="2021-12-29T00:00:00"/>
    <d v="2022-01-05T00:00:00"/>
    <m/>
    <m/>
    <n v="239.07"/>
    <n v="0"/>
    <m/>
    <m/>
    <x v="0"/>
    <s v="IMP"/>
    <x v="3"/>
    <s v="IMP_PAV2"/>
    <s v="IMP"/>
    <s v="Construct"/>
    <n v="6.08"/>
    <s v="m²"/>
    <n v="0.6"/>
    <n v="20"/>
    <n v="21"/>
    <n v="143.44199999999998"/>
    <n v="0"/>
    <n v="0"/>
    <n v="0"/>
    <x v="3"/>
    <x v="3"/>
    <n v="21"/>
    <n v="22"/>
    <n v="239.07"/>
  </r>
  <r>
    <s v="1.3.2.9"/>
    <s v="Cerâmica"/>
    <x v="12"/>
    <s v="CerâmicaPAV2"/>
    <x v="1"/>
    <s v="TIPO"/>
    <n v="5"/>
    <d v="2022-01-05T00:00:00"/>
    <d v="2022-01-12T00:00:00"/>
    <m/>
    <m/>
    <n v="20435.66"/>
    <n v="0"/>
    <m/>
    <m/>
    <x v="0"/>
    <s v="CERAM"/>
    <x v="3"/>
    <s v="CERAM_PAV2"/>
    <s v="CERAM"/>
    <s v="Construct"/>
    <n v="86.26"/>
    <s v="m²"/>
    <m/>
    <n v="21"/>
    <n v="22"/>
    <n v="0"/>
    <n v="0"/>
    <n v="0"/>
    <n v="0"/>
    <x v="4"/>
    <x v="4"/>
    <n v="22"/>
    <n v="23"/>
    <n v="20435.66"/>
  </r>
  <r>
    <s v="1.3.2.10"/>
    <s v="Gesso Liso"/>
    <x v="13"/>
    <s v="Gesso LisoPAV2"/>
    <x v="1"/>
    <s v="TIPO"/>
    <n v="5"/>
    <d v="2022-01-12T00:00:00"/>
    <d v="2022-01-19T00:00:00"/>
    <m/>
    <m/>
    <n v="6811.28"/>
    <n v="0"/>
    <m/>
    <m/>
    <x v="0"/>
    <s v="GEPINT"/>
    <x v="3"/>
    <s v="GEPINT_PAV2"/>
    <s v="GESSO"/>
    <s v="Construct"/>
    <n v="447.45"/>
    <s v="m²"/>
    <m/>
    <n v="22"/>
    <n v="23"/>
    <n v="0"/>
    <n v="0"/>
    <n v="0"/>
    <n v="0"/>
    <x v="18"/>
    <x v="16"/>
    <n v="23"/>
    <n v="24"/>
    <n v="6811.28"/>
  </r>
  <r>
    <s v="1.3.2.11"/>
    <s v="Esquadria "/>
    <x v="14"/>
    <s v="Esquadria PAV2"/>
    <x v="1"/>
    <s v="TIPO"/>
    <n v="5"/>
    <d v="2022-01-19T00:00:00"/>
    <d v="2022-01-26T00:00:00"/>
    <m/>
    <m/>
    <n v="26500"/>
    <n v="0"/>
    <m/>
    <m/>
    <x v="0"/>
    <s v="ESQ"/>
    <x v="3"/>
    <s v="ESQ_PAV2"/>
    <s v="ESQ"/>
    <s v="Construct"/>
    <n v="21"/>
    <s v="und"/>
    <m/>
    <n v="23"/>
    <n v="24"/>
    <n v="0"/>
    <n v="0"/>
    <n v="0"/>
    <n v="0"/>
    <x v="6"/>
    <x v="17"/>
    <n v="25"/>
    <n v="25"/>
    <n v="26500"/>
  </r>
  <r>
    <s v="1.3.2.12"/>
    <s v="Fiação"/>
    <x v="15"/>
    <s v="FiaçãoPAV2"/>
    <x v="1"/>
    <s v="TIPO"/>
    <n v="5"/>
    <d v="2022-01-26T00:00:00"/>
    <d v="2022-02-02T00:00:00"/>
    <m/>
    <m/>
    <n v="5134.5200000000004"/>
    <n v="0"/>
    <m/>
    <m/>
    <x v="0"/>
    <s v="GEPINT"/>
    <x v="3"/>
    <s v="GEPINT_PAV2"/>
    <s v="FIA"/>
    <s v="Construct"/>
    <n v="4"/>
    <s v="apto"/>
    <m/>
    <n v="24"/>
    <n v="25"/>
    <n v="0"/>
    <n v="0"/>
    <n v="0"/>
    <n v="0"/>
    <x v="7"/>
    <x v="7"/>
    <n v="26"/>
    <n v="27"/>
    <n v="5134.5200000000004"/>
  </r>
  <r>
    <s v="1.3.2.13"/>
    <s v="Forro"/>
    <x v="16"/>
    <s v="ForroPAV2"/>
    <x v="1"/>
    <s v="TIPO"/>
    <n v="5"/>
    <d v="2022-02-02T00:00:00"/>
    <d v="2022-02-09T00:00:00"/>
    <m/>
    <m/>
    <n v="2297.4899999999998"/>
    <n v="0"/>
    <m/>
    <m/>
    <x v="0"/>
    <s v="FOR"/>
    <x v="3"/>
    <s v="FOR_PAV2"/>
    <s v="FOR"/>
    <s v="Construct"/>
    <n v="29.29"/>
    <s v="m²"/>
    <m/>
    <n v="25"/>
    <n v="26"/>
    <n v="0"/>
    <n v="0"/>
    <n v="0"/>
    <n v="0"/>
    <x v="8"/>
    <x v="8"/>
    <n v="27"/>
    <n v="28"/>
    <n v="2297.4899999999998"/>
  </r>
  <r>
    <s v="1.3.2.17"/>
    <s v="Rev. da Circulação"/>
    <x v="17"/>
    <s v="Rev. da CirculaçãoPAV2"/>
    <x v="1"/>
    <s v="TIPO"/>
    <n v="5"/>
    <d v="2022-02-09T00:00:00"/>
    <d v="2022-02-16T00:00:00"/>
    <m/>
    <m/>
    <n v="3617.43"/>
    <n v="0"/>
    <m/>
    <m/>
    <x v="0"/>
    <s v="REVCIRC"/>
    <x v="3"/>
    <s v="REVCIRC_PAV2"/>
    <s v="REVCIRC"/>
    <s v="Construct"/>
    <n v="22.5"/>
    <s v="m²"/>
    <m/>
    <n v="26"/>
    <n v="27"/>
    <n v="0"/>
    <n v="0"/>
    <n v="0"/>
    <n v="0"/>
    <x v="10"/>
    <x v="9"/>
    <n v="28"/>
    <n v="29"/>
    <n v="3617.43"/>
  </r>
  <r>
    <s v="1.3.2.14"/>
    <s v="Disjuntores e CD"/>
    <x v="18"/>
    <s v="Disjuntores e CDPAV2"/>
    <x v="1"/>
    <s v="TIPO"/>
    <n v="2"/>
    <d v="2022-02-16T00:00:00"/>
    <d v="2022-02-18T00:00:00"/>
    <m/>
    <m/>
    <n v="1400"/>
    <n v="0"/>
    <m/>
    <m/>
    <x v="0"/>
    <s v="DISJ"/>
    <x v="3"/>
    <s v="DISJ_PAV2"/>
    <s v="DISJ"/>
    <s v="Construct"/>
    <n v="4"/>
    <s v="apto"/>
    <m/>
    <n v="27"/>
    <n v="27"/>
    <n v="0"/>
    <n v="0"/>
    <n v="0"/>
    <n v="0"/>
    <x v="10"/>
    <x v="18"/>
    <n v="28"/>
    <n v="28"/>
    <n v="1400"/>
  </r>
  <r>
    <s v="1.3.2.16"/>
    <s v="Pintura Interna - 1ªdmão"/>
    <x v="19"/>
    <s v="Pintura Interna - 1ªdmãoPAV2"/>
    <x v="1"/>
    <s v="TIPO"/>
    <n v="5"/>
    <d v="2022-02-23T00:00:00"/>
    <d v="2022-03-02T00:00:00"/>
    <m/>
    <m/>
    <n v="14799.65"/>
    <n v="0"/>
    <m/>
    <m/>
    <x v="0"/>
    <s v="GEPINT"/>
    <x v="3"/>
    <s v="GEPINT_PAV2"/>
    <s v="PINT"/>
    <s v="Construct"/>
    <n v="476.74"/>
    <s v="m²"/>
    <m/>
    <n v="28"/>
    <n v="29"/>
    <n v="0"/>
    <n v="0"/>
    <n v="0"/>
    <n v="0"/>
    <x v="19"/>
    <x v="19"/>
    <n v="29"/>
    <n v="30"/>
    <n v="14799.65"/>
  </r>
  <r>
    <s v="1.3.2.18"/>
    <s v="Louças"/>
    <x v="20"/>
    <s v="LouçasPAV2"/>
    <x v="1"/>
    <s v="TIPO"/>
    <n v="5"/>
    <d v="2022-03-02T00:00:00"/>
    <d v="2022-03-09T00:00:00"/>
    <m/>
    <m/>
    <n v="5236.0200000000004"/>
    <n v="0"/>
    <m/>
    <m/>
    <x v="0"/>
    <s v="LOU"/>
    <x v="3"/>
    <s v="LOU_PAV2"/>
    <s v="LOU"/>
    <s v="Construct"/>
    <n v="16"/>
    <s v="und"/>
    <m/>
    <n v="29"/>
    <n v="30"/>
    <n v="0"/>
    <n v="0"/>
    <n v="0"/>
    <n v="0"/>
    <x v="12"/>
    <x v="11"/>
    <n v="31"/>
    <n v="31"/>
    <n v="5236.0200000000004"/>
  </r>
  <r>
    <s v="1.3.2.24"/>
    <s v="Esquadria de Ferro Circulação"/>
    <x v="22"/>
    <s v="Esquadria de Ferro CirculaçãoPAV2"/>
    <x v="1"/>
    <s v="TIPO"/>
    <n v="2"/>
    <d v="2022-03-02T00:00:00"/>
    <d v="2022-03-04T00:00:00"/>
    <m/>
    <m/>
    <n v="2054.02"/>
    <n v="0"/>
    <m/>
    <m/>
    <x v="0"/>
    <s v="EF"/>
    <x v="3"/>
    <s v="EF_PAV2"/>
    <s v="EF"/>
    <s v="Construct"/>
    <n v="4.17"/>
    <s v="und"/>
    <m/>
    <n v="29"/>
    <n v="29"/>
    <n v="0"/>
    <n v="0"/>
    <n v="0"/>
    <n v="0"/>
    <x v="11"/>
    <x v="10"/>
    <n v="30"/>
    <n v="31"/>
    <n v="2054.02"/>
  </r>
  <r>
    <s v="1.3.2.19"/>
    <s v="Portas de Madeira"/>
    <x v="21"/>
    <s v="Portas de MadeiraPAV2"/>
    <x v="1"/>
    <s v="TIPO"/>
    <n v="5"/>
    <d v="2022-03-09T00:00:00"/>
    <d v="2022-03-16T00:00:00"/>
    <m/>
    <m/>
    <n v="10400"/>
    <n v="0"/>
    <m/>
    <m/>
    <x v="0"/>
    <s v="PM"/>
    <x v="3"/>
    <s v="PM_PAV2"/>
    <s v="PM"/>
    <s v="Construct"/>
    <n v="20"/>
    <s v="m"/>
    <m/>
    <n v="30"/>
    <n v="31"/>
    <n v="0"/>
    <n v="0"/>
    <n v="0"/>
    <n v="0"/>
    <x v="14"/>
    <x v="13"/>
    <n v="31"/>
    <n v="32"/>
    <n v="10400"/>
  </r>
  <r>
    <s v="1.3.2.15"/>
    <s v="Piso Laminado + Rodapé"/>
    <x v="23"/>
    <s v="Piso Laminado + RodapéPAV2"/>
    <x v="1"/>
    <s v="TIPO"/>
    <n v="5"/>
    <d v="2022-03-16T00:00:00"/>
    <d v="2022-03-23T00:00:00"/>
    <m/>
    <m/>
    <n v="13171.26"/>
    <n v="0"/>
    <m/>
    <m/>
    <x v="0"/>
    <s v="LAM"/>
    <x v="3"/>
    <s v="LAM_PAV2"/>
    <s v="LAM"/>
    <s v="Construct"/>
    <n v="80.88"/>
    <s v="m²"/>
    <m/>
    <n v="31"/>
    <n v="32"/>
    <n v="0"/>
    <n v="0"/>
    <n v="0"/>
    <n v="0"/>
    <x v="15"/>
    <x v="14"/>
    <n v="33"/>
    <n v="34"/>
    <n v="13171.26"/>
  </r>
  <r>
    <s v="1.3.2.20"/>
    <s v="Metais"/>
    <x v="24"/>
    <s v="MetaisPAV2"/>
    <x v="1"/>
    <s v="TIPO"/>
    <n v="2"/>
    <d v="2022-03-30T00:00:00"/>
    <d v="2022-04-01T00:00:00"/>
    <m/>
    <m/>
    <n v="1340.04"/>
    <n v="0"/>
    <m/>
    <m/>
    <x v="0"/>
    <s v="METAIS"/>
    <x v="3"/>
    <s v="METAIS_PAV2"/>
    <s v="METAIS"/>
    <s v="Construct"/>
    <n v="12"/>
    <s v="und"/>
    <m/>
    <n v="33"/>
    <n v="33"/>
    <n v="0"/>
    <n v="0"/>
    <n v="0"/>
    <n v="0"/>
    <x v="13"/>
    <x v="20"/>
    <n v="32"/>
    <n v="32"/>
    <n v="1340.04"/>
  </r>
  <r>
    <s v="1.3.2.21"/>
    <s v="Acabamentos Elétricos"/>
    <x v="25"/>
    <s v="Acabamentos ElétricosPAV2"/>
    <x v="1"/>
    <s v="TIPO"/>
    <n v="2"/>
    <d v="2022-03-30T00:00:00"/>
    <d v="2022-04-01T00:00:00"/>
    <m/>
    <m/>
    <n v="0"/>
    <n v="0"/>
    <m/>
    <m/>
    <x v="0"/>
    <s v="GEPINT"/>
    <x v="3"/>
    <s v="GEPINT_PAV2"/>
    <s v="ACAB"/>
    <s v="Construct"/>
    <n v="4"/>
    <s v="apto"/>
    <m/>
    <n v="33"/>
    <n v="33"/>
    <n v="0"/>
    <n v="0"/>
    <n v="0"/>
    <n v="0"/>
    <x v="13"/>
    <x v="20"/>
    <n v="32"/>
    <n v="32"/>
    <n v="0"/>
  </r>
  <r>
    <s v="1.3.2.22"/>
    <s v="Pintura Final"/>
    <x v="26"/>
    <s v="Pintura FinalPAV2"/>
    <x v="1"/>
    <s v="TIPO"/>
    <n v="5"/>
    <d v="2022-04-06T00:00:00"/>
    <d v="2022-04-13T00:00:00"/>
    <m/>
    <m/>
    <n v="3687.38"/>
    <n v="0"/>
    <m/>
    <m/>
    <x v="0"/>
    <s v="GEPINT"/>
    <x v="3"/>
    <s v="GEPINT_PAV2"/>
    <s v="PINTF"/>
    <s v="Construct"/>
    <n v="614.55999999999995"/>
    <s v="m²"/>
    <m/>
    <n v="34"/>
    <n v="35"/>
    <n v="0"/>
    <n v="0"/>
    <n v="0"/>
    <n v="0"/>
    <x v="16"/>
    <x v="21"/>
    <n v="34"/>
    <n v="35"/>
    <n v="3687.38"/>
  </r>
  <r>
    <s v="1.3.2.23"/>
    <s v="Complementação e Limpeza"/>
    <x v="27"/>
    <s v="Complementação e LimpezaPAV2"/>
    <x v="1"/>
    <s v="TIPO"/>
    <n v="2"/>
    <d v="2022-04-20T00:00:00"/>
    <d v="2022-04-22T00:00:00"/>
    <m/>
    <m/>
    <n v="500"/>
    <n v="0"/>
    <m/>
    <m/>
    <x v="0"/>
    <s v="GEPINT"/>
    <x v="3"/>
    <s v="GEPINT_PAV2"/>
    <s v="COMPL"/>
    <s v="Construct"/>
    <n v="0.25"/>
    <s v="torre"/>
    <m/>
    <n v="36"/>
    <n v="36"/>
    <n v="0"/>
    <n v="0"/>
    <n v="0"/>
    <n v="0"/>
    <x v="20"/>
    <x v="15"/>
    <n v="35"/>
    <n v="35"/>
    <n v="500"/>
  </r>
  <r>
    <s v="1.4"/>
    <s v="PAV3"/>
    <x v="0"/>
    <s v="PAV3"/>
    <x v="0"/>
    <m/>
    <n v="132"/>
    <d v="2021-10-25T00:00:00"/>
    <d v="2022-04-27T00:00:00"/>
    <m/>
    <m/>
    <m/>
    <n v="0"/>
    <m/>
    <m/>
    <x v="0"/>
    <m/>
    <x v="0"/>
    <s v="_"/>
    <n v="0"/>
    <n v="0"/>
    <m/>
    <m/>
    <m/>
    <n v="11"/>
    <n v="37"/>
    <n v="0"/>
    <n v="0"/>
    <n v="0"/>
    <n v="0"/>
    <x v="21"/>
    <x v="22"/>
    <n v="11"/>
    <n v="36"/>
    <n v="0"/>
  </r>
  <r>
    <s v="1.4.2.3"/>
    <s v="Alvenaria Estrutural"/>
    <x v="6"/>
    <s v="Alvenaria EstruturalPAV3"/>
    <x v="1"/>
    <s v="TIPO"/>
    <n v="5"/>
    <d v="2021-10-25T00:00:00"/>
    <d v="2021-10-29T00:00:00"/>
    <d v="2021-11-01T00:00:00"/>
    <d v="2021-11-05T00:00:00"/>
    <n v="96851.74"/>
    <n v="0"/>
    <m/>
    <m/>
    <x v="1"/>
    <s v="ALV"/>
    <x v="4"/>
    <s v="ALV_PAV3"/>
    <s v="ALV"/>
    <s v="Construct"/>
    <n v="390.7"/>
    <s v="m²"/>
    <n v="1"/>
    <n v="11"/>
    <n v="11"/>
    <n v="96851.74"/>
    <n v="12"/>
    <n v="12"/>
    <n v="96851.74"/>
    <x v="1"/>
    <x v="1"/>
    <n v="0"/>
    <n v="0"/>
    <n v="0"/>
  </r>
  <r>
    <s v="1.4.2.4"/>
    <s v="Estrutura Moldado in Loco"/>
    <x v="7"/>
    <s v="Estrutura Moldado in LocoPAV3"/>
    <x v="1"/>
    <s v="TIPO"/>
    <n v="5"/>
    <d v="2021-11-01T00:00:00"/>
    <d v="2021-11-05T00:00:00"/>
    <d v="2021-11-08T00:00:00"/>
    <d v="2021-11-12T00:00:00"/>
    <n v="64892.03"/>
    <n v="0"/>
    <m/>
    <m/>
    <x v="1"/>
    <s v="ESTINLOCO"/>
    <x v="4"/>
    <s v="ESTINLOCO_PAV3"/>
    <s v="ESTINLOCO"/>
    <s v="Construct"/>
    <n v="25.44"/>
    <s v="m³"/>
    <n v="1"/>
    <n v="12"/>
    <n v="12"/>
    <n v="64892.03"/>
    <n v="13"/>
    <n v="13"/>
    <n v="64892.03"/>
    <x v="1"/>
    <x v="1"/>
    <n v="0"/>
    <n v="0"/>
    <n v="0"/>
  </r>
  <r>
    <s v="1.4.2.5"/>
    <s v="Instalações Hidrossanitárias"/>
    <x v="8"/>
    <s v="Instalações HidrossanitáriasPAV3"/>
    <x v="1"/>
    <s v="TIPO"/>
    <n v="5"/>
    <d v="2021-11-15T00:00:00"/>
    <d v="2021-11-19T00:00:00"/>
    <d v="2021-11-22T00:00:00"/>
    <d v="2021-11-26T00:00:00"/>
    <n v="13455.89"/>
    <n v="0"/>
    <m/>
    <m/>
    <x v="1"/>
    <s v="HIDRO"/>
    <x v="4"/>
    <s v="HIDRO_PAV3"/>
    <s v="HIDRO"/>
    <s v="Construct"/>
    <n v="1"/>
    <s v="pvto"/>
    <n v="1"/>
    <n v="14"/>
    <n v="14"/>
    <n v="13455.89"/>
    <n v="15"/>
    <n v="15"/>
    <n v="13455.89"/>
    <x v="1"/>
    <x v="1"/>
    <n v="0"/>
    <n v="0"/>
    <n v="0"/>
  </r>
  <r>
    <s v="1.4.2.6"/>
    <s v="Reboco Interno"/>
    <x v="9"/>
    <s v="Reboco InternoPAV3"/>
    <x v="1"/>
    <s v="TIPO"/>
    <n v="5"/>
    <d v="2021-11-29T00:00:00"/>
    <d v="2021-12-03T00:00:00"/>
    <d v="2021-11-29T00:00:00"/>
    <d v="2021-12-03T00:00:00"/>
    <n v="984.14"/>
    <n v="0"/>
    <m/>
    <m/>
    <x v="1"/>
    <s v="REBINT"/>
    <x v="4"/>
    <s v="REBINT_PAV3"/>
    <s v="REBINT"/>
    <s v="Construct"/>
    <n v="140.59"/>
    <s v="m²"/>
    <n v="1"/>
    <n v="16"/>
    <n v="16"/>
    <n v="984.14"/>
    <n v="16"/>
    <n v="16"/>
    <n v="984.14"/>
    <x v="1"/>
    <x v="1"/>
    <n v="0"/>
    <n v="0"/>
    <n v="0"/>
  </r>
  <r>
    <s v="1.4.2.7"/>
    <s v="Shaft "/>
    <x v="10"/>
    <s v="Shaft PAV3"/>
    <x v="1"/>
    <s v="TIPO"/>
    <n v="2"/>
    <d v="2021-12-27T00:00:00"/>
    <d v="2021-12-29T00:00:00"/>
    <d v="2021-12-27T00:00:00"/>
    <m/>
    <n v="3159.37"/>
    <n v="0"/>
    <m/>
    <m/>
    <x v="0"/>
    <s v="SHAFT"/>
    <x v="4"/>
    <s v="SHAFT_PAV3"/>
    <s v="SHAFT"/>
    <s v="Construct"/>
    <n v="10.69"/>
    <s v="m²"/>
    <n v="1"/>
    <n v="20"/>
    <n v="20"/>
    <n v="3159.37"/>
    <n v="20"/>
    <n v="0"/>
    <n v="0"/>
    <x v="22"/>
    <x v="23"/>
    <n v="21"/>
    <n v="21"/>
    <n v="3159.37"/>
  </r>
  <r>
    <s v="1.4.2.8"/>
    <s v="Impermeabilização"/>
    <x v="11"/>
    <s v="ImpermeabilizaçãoPAV3"/>
    <x v="1"/>
    <s v="TIPO"/>
    <n v="5"/>
    <d v="2022-01-05T00:00:00"/>
    <d v="2022-01-12T00:00:00"/>
    <m/>
    <m/>
    <n v="239.07"/>
    <n v="0"/>
    <m/>
    <m/>
    <x v="0"/>
    <s v="IMP"/>
    <x v="4"/>
    <s v="IMP_PAV3"/>
    <s v="IMP"/>
    <s v="Construct"/>
    <n v="6.08"/>
    <s v="m²"/>
    <m/>
    <n v="21"/>
    <n v="22"/>
    <n v="0"/>
    <n v="0"/>
    <n v="0"/>
    <n v="0"/>
    <x v="4"/>
    <x v="4"/>
    <n v="22"/>
    <n v="23"/>
    <n v="239.07"/>
  </r>
  <r>
    <s v="1.4.2.9"/>
    <s v="Cerâmica"/>
    <x v="12"/>
    <s v="CerâmicaPAV3"/>
    <x v="1"/>
    <s v="TIPO"/>
    <n v="5"/>
    <d v="2022-01-12T00:00:00"/>
    <d v="2022-01-19T00:00:00"/>
    <m/>
    <m/>
    <n v="20435.66"/>
    <n v="0"/>
    <m/>
    <m/>
    <x v="0"/>
    <s v="CERAM"/>
    <x v="4"/>
    <s v="CERAM_PAV3"/>
    <s v="CERAM"/>
    <s v="Construct"/>
    <n v="86.26"/>
    <s v="m²"/>
    <m/>
    <n v="22"/>
    <n v="23"/>
    <n v="0"/>
    <n v="0"/>
    <n v="0"/>
    <n v="0"/>
    <x v="18"/>
    <x v="16"/>
    <n v="23"/>
    <n v="24"/>
    <n v="20435.66"/>
  </r>
  <r>
    <s v="1.4.2.10"/>
    <s v="Gesso Liso"/>
    <x v="13"/>
    <s v="Gesso LisoPAV3"/>
    <x v="1"/>
    <s v="TIPO"/>
    <n v="5"/>
    <d v="2022-01-19T00:00:00"/>
    <d v="2022-01-26T00:00:00"/>
    <m/>
    <m/>
    <n v="6811.28"/>
    <n v="0"/>
    <m/>
    <m/>
    <x v="0"/>
    <s v="GEPINT"/>
    <x v="4"/>
    <s v="GEPINT_PAV3"/>
    <s v="GESSO"/>
    <s v="Construct"/>
    <n v="447.45"/>
    <s v="m²"/>
    <m/>
    <n v="23"/>
    <n v="24"/>
    <n v="0"/>
    <n v="0"/>
    <n v="0"/>
    <n v="0"/>
    <x v="5"/>
    <x v="24"/>
    <n v="24"/>
    <n v="25"/>
    <n v="6811.28"/>
  </r>
  <r>
    <s v="1.4.2.11"/>
    <s v="Esquadria "/>
    <x v="14"/>
    <s v="Esquadria PAV3"/>
    <x v="1"/>
    <s v="TIPO"/>
    <n v="5"/>
    <d v="2022-01-26T00:00:00"/>
    <d v="2022-02-02T00:00:00"/>
    <m/>
    <m/>
    <n v="26500"/>
    <n v="0"/>
    <m/>
    <m/>
    <x v="0"/>
    <s v="ESQ"/>
    <x v="4"/>
    <s v="ESQ_PAV3"/>
    <s v="ESQ"/>
    <s v="Construct"/>
    <n v="21"/>
    <s v="und"/>
    <m/>
    <n v="24"/>
    <n v="25"/>
    <n v="0"/>
    <n v="0"/>
    <n v="0"/>
    <n v="0"/>
    <x v="23"/>
    <x v="6"/>
    <n v="25"/>
    <n v="26"/>
    <n v="26500"/>
  </r>
  <r>
    <s v="1.4.2.12"/>
    <s v="Fiação"/>
    <x v="15"/>
    <s v="FiaçãoPAV3"/>
    <x v="1"/>
    <s v="TIPO"/>
    <n v="5"/>
    <d v="2022-02-02T00:00:00"/>
    <d v="2022-02-09T00:00:00"/>
    <m/>
    <m/>
    <n v="5134.5200000000004"/>
    <n v="0"/>
    <m/>
    <m/>
    <x v="0"/>
    <s v="GEPINT"/>
    <x v="4"/>
    <s v="GEPINT_PAV3"/>
    <s v="FIA"/>
    <s v="Construct"/>
    <n v="4"/>
    <s v="apto"/>
    <m/>
    <n v="25"/>
    <n v="26"/>
    <n v="0"/>
    <n v="0"/>
    <n v="0"/>
    <n v="0"/>
    <x v="8"/>
    <x v="8"/>
    <n v="27"/>
    <n v="28"/>
    <n v="5134.5200000000004"/>
  </r>
  <r>
    <s v="1.4.2.13"/>
    <s v="Forro"/>
    <x v="16"/>
    <s v="ForroPAV3"/>
    <x v="1"/>
    <s v="TIPO"/>
    <n v="5"/>
    <d v="2022-02-09T00:00:00"/>
    <d v="2022-02-16T00:00:00"/>
    <m/>
    <m/>
    <n v="2297.4899999999998"/>
    <n v="0"/>
    <m/>
    <m/>
    <x v="0"/>
    <s v="FOR"/>
    <x v="4"/>
    <s v="FOR_PAV3"/>
    <s v="FOR"/>
    <s v="Construct"/>
    <n v="29.29"/>
    <s v="m²"/>
    <m/>
    <n v="26"/>
    <n v="27"/>
    <n v="0"/>
    <n v="0"/>
    <n v="0"/>
    <n v="0"/>
    <x v="10"/>
    <x v="9"/>
    <n v="28"/>
    <n v="29"/>
    <n v="2297.4899999999998"/>
  </r>
  <r>
    <s v="1.4.2.17"/>
    <s v="Rev. da Circulação"/>
    <x v="17"/>
    <s v="Rev. da CirculaçãoPAV3"/>
    <x v="1"/>
    <s v="TIPO"/>
    <n v="5"/>
    <d v="2022-02-16T00:00:00"/>
    <d v="2022-02-23T00:00:00"/>
    <m/>
    <m/>
    <n v="3617.43"/>
    <n v="0"/>
    <m/>
    <m/>
    <x v="0"/>
    <s v="REVCIRC"/>
    <x v="4"/>
    <s v="REVCIRC_PAV3"/>
    <s v="REVCIRC"/>
    <s v="Construct"/>
    <n v="22.5"/>
    <s v="m²"/>
    <m/>
    <n v="27"/>
    <n v="28"/>
    <n v="0"/>
    <n v="0"/>
    <n v="0"/>
    <n v="0"/>
    <x v="19"/>
    <x v="19"/>
    <n v="29"/>
    <n v="30"/>
    <n v="3617.43"/>
  </r>
  <r>
    <s v="1.4.2.14"/>
    <s v="Disjuntores e CD"/>
    <x v="18"/>
    <s v="Disjuntores e CDPAV3"/>
    <x v="1"/>
    <s v="TIPO"/>
    <n v="2"/>
    <d v="2022-02-21T00:00:00"/>
    <d v="2022-02-23T00:00:00"/>
    <m/>
    <m/>
    <n v="1400"/>
    <n v="0"/>
    <m/>
    <m/>
    <x v="0"/>
    <s v="DISJ"/>
    <x v="4"/>
    <s v="DISJ_PAV3"/>
    <s v="DISJ"/>
    <s v="Construct"/>
    <n v="4"/>
    <s v="apto"/>
    <m/>
    <n v="28"/>
    <n v="28"/>
    <n v="0"/>
    <n v="0"/>
    <n v="0"/>
    <n v="0"/>
    <x v="24"/>
    <x v="9"/>
    <n v="28"/>
    <n v="29"/>
    <n v="1400"/>
  </r>
  <r>
    <s v="1.4.2.16"/>
    <s v="Pintura Interna - 1ªdmão"/>
    <x v="19"/>
    <s v="Pintura Interna - 1ªdmãoPAV3"/>
    <x v="1"/>
    <s v="TIPO"/>
    <n v="5"/>
    <d v="2022-03-02T00:00:00"/>
    <d v="2022-03-09T00:00:00"/>
    <m/>
    <m/>
    <n v="14799.65"/>
    <n v="0"/>
    <m/>
    <m/>
    <x v="0"/>
    <s v="GEPINT"/>
    <x v="4"/>
    <s v="GEPINT_PAV3"/>
    <s v="PINT"/>
    <s v="Construct"/>
    <n v="476.74"/>
    <s v="m²"/>
    <m/>
    <n v="29"/>
    <n v="30"/>
    <n v="0"/>
    <n v="0"/>
    <n v="0"/>
    <n v="0"/>
    <x v="25"/>
    <x v="10"/>
    <n v="30"/>
    <n v="31"/>
    <n v="14799.65"/>
  </r>
  <r>
    <s v="1.4.2.24"/>
    <s v="Esquadria de Ferro Circulação"/>
    <x v="22"/>
    <s v="Esquadria de Ferro CirculaçãoPAV3"/>
    <x v="1"/>
    <s v="TIPO"/>
    <n v="2"/>
    <d v="2022-03-02T00:00:00"/>
    <d v="2022-03-04T00:00:00"/>
    <m/>
    <m/>
    <n v="2054.02"/>
    <n v="0"/>
    <m/>
    <m/>
    <x v="0"/>
    <s v="EF"/>
    <x v="4"/>
    <s v="EF_PAV3"/>
    <s v="EF"/>
    <s v="Construct"/>
    <n v="4.17"/>
    <s v="und"/>
    <m/>
    <n v="29"/>
    <n v="29"/>
    <n v="0"/>
    <n v="0"/>
    <n v="0"/>
    <n v="0"/>
    <x v="11"/>
    <x v="10"/>
    <n v="30"/>
    <n v="31"/>
    <n v="2054.02"/>
  </r>
  <r>
    <s v="1.4.2.18"/>
    <s v="Louças"/>
    <x v="20"/>
    <s v="LouçasPAV3"/>
    <x v="1"/>
    <s v="TIPO"/>
    <n v="5"/>
    <d v="2022-03-09T00:00:00"/>
    <d v="2022-03-16T00:00:00"/>
    <m/>
    <m/>
    <n v="5236.0200000000004"/>
    <n v="0"/>
    <m/>
    <m/>
    <x v="0"/>
    <s v="LOU"/>
    <x v="4"/>
    <s v="LOU_PAV3"/>
    <s v="LOU"/>
    <s v="Construct"/>
    <n v="16"/>
    <s v="und"/>
    <m/>
    <n v="30"/>
    <n v="31"/>
    <n v="0"/>
    <n v="0"/>
    <n v="0"/>
    <n v="0"/>
    <x v="14"/>
    <x v="13"/>
    <n v="31"/>
    <n v="32"/>
    <n v="5236.0200000000004"/>
  </r>
  <r>
    <s v="1.4.2.19"/>
    <s v="Portas de Madeira"/>
    <x v="21"/>
    <s v="Portas de MadeiraPAV3"/>
    <x v="1"/>
    <s v="TIPO"/>
    <n v="5"/>
    <d v="2022-03-16T00:00:00"/>
    <d v="2022-03-23T00:00:00"/>
    <m/>
    <m/>
    <n v="10400"/>
    <n v="0"/>
    <m/>
    <m/>
    <x v="0"/>
    <s v="PM"/>
    <x v="4"/>
    <s v="PM_PAV3"/>
    <s v="PM"/>
    <s v="Construct"/>
    <n v="20"/>
    <s v="m"/>
    <m/>
    <n v="31"/>
    <n v="32"/>
    <n v="0"/>
    <n v="0"/>
    <n v="0"/>
    <n v="0"/>
    <x v="13"/>
    <x v="20"/>
    <n v="32"/>
    <n v="32"/>
    <n v="10400"/>
  </r>
  <r>
    <s v="1.4.2.15"/>
    <s v="Piso Laminado + Rodapé"/>
    <x v="23"/>
    <s v="Piso Laminado + RodapéPAV3"/>
    <x v="1"/>
    <s v="TIPO"/>
    <n v="5"/>
    <d v="2022-03-23T00:00:00"/>
    <d v="2022-03-30T00:00:00"/>
    <m/>
    <m/>
    <n v="13171.26"/>
    <n v="0"/>
    <m/>
    <m/>
    <x v="0"/>
    <s v="LAM"/>
    <x v="4"/>
    <s v="LAM_PAV3"/>
    <s v="LAM"/>
    <s v="Construct"/>
    <n v="80.88"/>
    <s v="m²"/>
    <m/>
    <n v="32"/>
    <n v="33"/>
    <n v="0"/>
    <n v="0"/>
    <n v="0"/>
    <n v="0"/>
    <x v="16"/>
    <x v="21"/>
    <n v="34"/>
    <n v="35"/>
    <n v="13171.26"/>
  </r>
  <r>
    <s v="1.4.2.20"/>
    <s v="Metais"/>
    <x v="24"/>
    <s v="MetaisPAV3"/>
    <x v="1"/>
    <s v="TIPO"/>
    <n v="2"/>
    <d v="2022-04-04T00:00:00"/>
    <d v="2022-04-06T00:00:00"/>
    <m/>
    <m/>
    <n v="1340.04"/>
    <n v="0"/>
    <m/>
    <m/>
    <x v="0"/>
    <s v="METAIS"/>
    <x v="4"/>
    <s v="METAIS_PAV3"/>
    <s v="METAIS"/>
    <s v="Construct"/>
    <n v="12"/>
    <s v="und"/>
    <m/>
    <n v="34"/>
    <n v="34"/>
    <n v="0"/>
    <n v="0"/>
    <n v="0"/>
    <n v="0"/>
    <x v="26"/>
    <x v="12"/>
    <n v="32"/>
    <n v="33"/>
    <n v="1340.04"/>
  </r>
  <r>
    <s v="1.4.2.21"/>
    <s v="Acabamentos Elétricos"/>
    <x v="25"/>
    <s v="Acabamentos ElétricosPAV3"/>
    <x v="1"/>
    <s v="TIPO"/>
    <n v="2"/>
    <d v="2022-04-04T00:00:00"/>
    <d v="2022-04-06T00:00:00"/>
    <m/>
    <m/>
    <n v="0"/>
    <n v="0"/>
    <m/>
    <m/>
    <x v="0"/>
    <s v="GEPINT"/>
    <x v="4"/>
    <s v="GEPINT_PAV3"/>
    <s v="ACAB"/>
    <s v="Construct"/>
    <n v="4"/>
    <s v="apto"/>
    <m/>
    <n v="34"/>
    <n v="34"/>
    <n v="0"/>
    <n v="0"/>
    <n v="0"/>
    <n v="0"/>
    <x v="26"/>
    <x v="12"/>
    <n v="32"/>
    <n v="33"/>
    <n v="0"/>
  </r>
  <r>
    <s v="1.4.2.22"/>
    <s v="Pintura Final"/>
    <x v="26"/>
    <s v="Pintura FinalPAV3"/>
    <x v="1"/>
    <s v="TIPO"/>
    <n v="5"/>
    <d v="2022-04-13T00:00:00"/>
    <d v="2022-04-20T00:00:00"/>
    <m/>
    <m/>
    <n v="3687.38"/>
    <n v="0"/>
    <m/>
    <m/>
    <x v="0"/>
    <s v="GEPINT"/>
    <x v="4"/>
    <s v="GEPINT_PAV3"/>
    <s v="PINTF"/>
    <s v="Construct"/>
    <n v="614.55999999999995"/>
    <s v="m²"/>
    <m/>
    <n v="35"/>
    <n v="36"/>
    <n v="0"/>
    <n v="0"/>
    <n v="0"/>
    <n v="0"/>
    <x v="20"/>
    <x v="25"/>
    <n v="35"/>
    <n v="36"/>
    <n v="3687.38"/>
  </r>
  <r>
    <s v="1.4.2.23"/>
    <s v="Complementação e Limpeza"/>
    <x v="27"/>
    <s v="Complementação e LimpezaPAV3"/>
    <x v="1"/>
    <s v="TIPO"/>
    <n v="2"/>
    <d v="2022-04-25T00:00:00"/>
    <d v="2022-04-27T00:00:00"/>
    <m/>
    <m/>
    <n v="500"/>
    <n v="0"/>
    <m/>
    <m/>
    <x v="0"/>
    <s v="GEPINT"/>
    <x v="4"/>
    <s v="GEPINT_PAV3"/>
    <s v="COMPL"/>
    <s v="Construct"/>
    <n v="0.25"/>
    <s v="torre"/>
    <m/>
    <n v="37"/>
    <n v="37"/>
    <n v="0"/>
    <n v="0"/>
    <n v="0"/>
    <n v="0"/>
    <x v="27"/>
    <x v="22"/>
    <n v="36"/>
    <n v="36"/>
    <n v="500"/>
  </r>
  <r>
    <s v="1.5"/>
    <s v="PAV4"/>
    <x v="0"/>
    <s v="PAV4"/>
    <x v="0"/>
    <m/>
    <n v="125"/>
    <d v="2021-11-08T00:00:00"/>
    <d v="2022-04-29T00:00:00"/>
    <m/>
    <m/>
    <m/>
    <n v="0"/>
    <m/>
    <m/>
    <x v="0"/>
    <m/>
    <x v="0"/>
    <s v="_"/>
    <n v="0"/>
    <n v="0"/>
    <m/>
    <m/>
    <m/>
    <n v="13"/>
    <n v="37"/>
    <n v="0"/>
    <n v="0"/>
    <n v="0"/>
    <n v="0"/>
    <x v="28"/>
    <x v="26"/>
    <n v="13"/>
    <n v="37"/>
    <n v="0"/>
  </r>
  <r>
    <s v="1.5.2.3"/>
    <s v="Alvenaria Estrutural"/>
    <x v="6"/>
    <s v="Alvenaria EstruturalPAV4"/>
    <x v="1"/>
    <s v="TIPO"/>
    <n v="5"/>
    <d v="2021-11-08T00:00:00"/>
    <d v="2021-11-12T00:00:00"/>
    <d v="2021-11-15T00:00:00"/>
    <d v="2021-11-19T00:00:00"/>
    <n v="96851.74"/>
    <n v="0"/>
    <m/>
    <m/>
    <x v="1"/>
    <s v="ALV"/>
    <x v="5"/>
    <s v="ALV_PAV4"/>
    <s v="ALV"/>
    <s v="Construct"/>
    <n v="390.7"/>
    <s v="m²"/>
    <n v="1"/>
    <n v="13"/>
    <n v="13"/>
    <n v="96851.74"/>
    <n v="14"/>
    <n v="14"/>
    <n v="96851.74"/>
    <x v="1"/>
    <x v="1"/>
    <n v="0"/>
    <n v="0"/>
    <n v="0"/>
  </r>
  <r>
    <s v="1.5.2.4"/>
    <s v="Estrutura Moldado in Loco"/>
    <x v="7"/>
    <s v="Estrutura Moldado in LocoPAV4"/>
    <x v="1"/>
    <s v="TIPO"/>
    <n v="5"/>
    <d v="2021-11-15T00:00:00"/>
    <d v="2021-11-19T00:00:00"/>
    <d v="2021-11-22T00:00:00"/>
    <d v="2021-11-26T00:00:00"/>
    <n v="68188.039999999994"/>
    <n v="0"/>
    <m/>
    <m/>
    <x v="1"/>
    <s v="ESTINLOCO"/>
    <x v="5"/>
    <s v="ESTINLOCO_PAV4"/>
    <s v="ESTINLOCO"/>
    <s v="Construct"/>
    <n v="26.73"/>
    <s v="m³"/>
    <n v="1"/>
    <n v="14"/>
    <n v="14"/>
    <n v="68188.039999999994"/>
    <n v="15"/>
    <n v="15"/>
    <n v="68188.039999999994"/>
    <x v="1"/>
    <x v="1"/>
    <n v="0"/>
    <n v="0"/>
    <n v="0"/>
  </r>
  <r>
    <s v="1.5.2.5"/>
    <s v="Instalações Hidrossanitárias"/>
    <x v="8"/>
    <s v="Instalações HidrossanitáriasPAV4"/>
    <x v="1"/>
    <s v="TIPO"/>
    <n v="5"/>
    <d v="2021-11-22T00:00:00"/>
    <d v="2021-11-26T00:00:00"/>
    <d v="2021-11-15T00:00:00"/>
    <d v="2021-11-19T00:00:00"/>
    <n v="13455.89"/>
    <n v="0"/>
    <m/>
    <m/>
    <x v="1"/>
    <s v="HIDRO"/>
    <x v="5"/>
    <s v="HIDRO_PAV4"/>
    <s v="HIDRO"/>
    <s v="Construct"/>
    <n v="1"/>
    <s v="pvto"/>
    <n v="1"/>
    <n v="15"/>
    <n v="15"/>
    <n v="13455.89"/>
    <n v="14"/>
    <n v="14"/>
    <n v="13455.89"/>
    <x v="1"/>
    <x v="1"/>
    <n v="0"/>
    <n v="0"/>
    <n v="0"/>
  </r>
  <r>
    <s v="1.5.2.6"/>
    <s v="Reboco Interno"/>
    <x v="9"/>
    <s v="Reboco InternoPAV4"/>
    <x v="1"/>
    <s v="TIPO"/>
    <n v="5"/>
    <d v="2021-12-06T00:00:00"/>
    <d v="2021-12-10T00:00:00"/>
    <d v="2021-12-06T00:00:00"/>
    <d v="2021-12-10T00:00:00"/>
    <n v="984.14"/>
    <n v="0"/>
    <m/>
    <m/>
    <x v="1"/>
    <s v="REBINT"/>
    <x v="5"/>
    <s v="REBINT_PAV4"/>
    <s v="REBINT"/>
    <s v="Construct"/>
    <n v="140.59"/>
    <s v="m²"/>
    <n v="1"/>
    <n v="17"/>
    <n v="17"/>
    <n v="984.14"/>
    <n v="17"/>
    <n v="17"/>
    <n v="984.14"/>
    <x v="1"/>
    <x v="1"/>
    <n v="0"/>
    <n v="0"/>
    <n v="0"/>
  </r>
  <r>
    <s v="1.5.2.7"/>
    <s v="Shaft "/>
    <x v="10"/>
    <s v="Shaft PAV4"/>
    <x v="1"/>
    <s v="TIPO"/>
    <n v="2"/>
    <d v="2021-12-29T00:00:00"/>
    <d v="2021-12-31T00:00:00"/>
    <m/>
    <m/>
    <n v="3159.37"/>
    <n v="0"/>
    <m/>
    <m/>
    <x v="0"/>
    <s v="SHAFT"/>
    <x v="5"/>
    <s v="SHAFT_PAV4"/>
    <s v="SHAFT"/>
    <s v="Construct"/>
    <n v="10.69"/>
    <s v="m²"/>
    <n v="1"/>
    <n v="20"/>
    <n v="20"/>
    <n v="3159.37"/>
    <n v="0"/>
    <n v="0"/>
    <n v="0"/>
    <x v="29"/>
    <x v="27"/>
    <n v="21"/>
    <n v="21"/>
    <n v="3159.37"/>
  </r>
  <r>
    <s v="1.5.2.8"/>
    <s v="Impermeabilização"/>
    <x v="11"/>
    <s v="ImpermeabilizaçãoPAV4"/>
    <x v="1"/>
    <s v="TIPO"/>
    <n v="5"/>
    <d v="2022-01-12T00:00:00"/>
    <d v="2022-01-19T00:00:00"/>
    <m/>
    <m/>
    <n v="239.07"/>
    <n v="0"/>
    <m/>
    <m/>
    <x v="0"/>
    <s v="IMP"/>
    <x v="5"/>
    <s v="IMP_PAV4"/>
    <s v="IMP"/>
    <s v="Construct"/>
    <n v="6.08"/>
    <s v="m²"/>
    <m/>
    <n v="22"/>
    <n v="23"/>
    <n v="0"/>
    <n v="0"/>
    <n v="0"/>
    <n v="0"/>
    <x v="18"/>
    <x v="16"/>
    <n v="23"/>
    <n v="24"/>
    <n v="239.07"/>
  </r>
  <r>
    <s v="1.5.2.9"/>
    <s v="Cerâmica"/>
    <x v="12"/>
    <s v="CerâmicaPAV4"/>
    <x v="1"/>
    <s v="TIPO"/>
    <n v="5"/>
    <d v="2022-01-19T00:00:00"/>
    <d v="2022-01-26T00:00:00"/>
    <m/>
    <m/>
    <n v="20435.66"/>
    <n v="0"/>
    <m/>
    <m/>
    <x v="0"/>
    <s v="CERAM"/>
    <x v="5"/>
    <s v="CERAM_PAV4"/>
    <s v="CERAM"/>
    <s v="Construct"/>
    <n v="86.26"/>
    <s v="m²"/>
    <m/>
    <n v="23"/>
    <n v="24"/>
    <n v="0"/>
    <n v="0"/>
    <n v="0"/>
    <n v="0"/>
    <x v="5"/>
    <x v="24"/>
    <n v="24"/>
    <n v="25"/>
    <n v="20435.66"/>
  </r>
  <r>
    <s v="1.5.2.10"/>
    <s v="Gesso Liso"/>
    <x v="13"/>
    <s v="Gesso LisoPAV4"/>
    <x v="1"/>
    <s v="TIPO"/>
    <n v="5"/>
    <d v="2022-01-26T00:00:00"/>
    <d v="2022-02-02T00:00:00"/>
    <m/>
    <m/>
    <n v="6811.28"/>
    <n v="0"/>
    <m/>
    <m/>
    <x v="0"/>
    <s v="GEPINT"/>
    <x v="5"/>
    <s v="GEPINT_PAV4"/>
    <s v="GESSO"/>
    <s v="Construct"/>
    <n v="447.45"/>
    <s v="m²"/>
    <m/>
    <n v="24"/>
    <n v="25"/>
    <n v="0"/>
    <n v="0"/>
    <n v="0"/>
    <n v="0"/>
    <x v="23"/>
    <x v="28"/>
    <n v="25"/>
    <n v="26"/>
    <n v="6811.28"/>
  </r>
  <r>
    <s v="1.5.2.11"/>
    <s v="Esquadria "/>
    <x v="14"/>
    <s v="Esquadria PAV4"/>
    <x v="1"/>
    <s v="TIPO"/>
    <n v="5"/>
    <d v="2022-02-02T00:00:00"/>
    <d v="2022-02-09T00:00:00"/>
    <m/>
    <m/>
    <n v="26500"/>
    <n v="0"/>
    <m/>
    <m/>
    <x v="0"/>
    <s v="ESQ"/>
    <x v="5"/>
    <s v="ESQ_PAV4"/>
    <s v="ESQ"/>
    <s v="Construct"/>
    <n v="21"/>
    <s v="und"/>
    <m/>
    <n v="25"/>
    <n v="26"/>
    <n v="0"/>
    <n v="0"/>
    <n v="0"/>
    <n v="0"/>
    <x v="30"/>
    <x v="7"/>
    <n v="26"/>
    <n v="27"/>
    <n v="26500"/>
  </r>
  <r>
    <s v="1.5.2.12"/>
    <s v="Fiação"/>
    <x v="15"/>
    <s v="FiaçãoPAV4"/>
    <x v="1"/>
    <s v="TIPO"/>
    <n v="5"/>
    <d v="2022-02-09T00:00:00"/>
    <d v="2022-02-16T00:00:00"/>
    <m/>
    <m/>
    <n v="5134.5200000000004"/>
    <n v="0"/>
    <m/>
    <m/>
    <x v="0"/>
    <s v="GEPINT"/>
    <x v="5"/>
    <s v="GEPINT_PAV4"/>
    <s v="FIA"/>
    <s v="Construct"/>
    <n v="4"/>
    <s v="apto"/>
    <m/>
    <n v="26"/>
    <n v="27"/>
    <n v="0"/>
    <n v="0"/>
    <n v="0"/>
    <n v="0"/>
    <x v="10"/>
    <x v="9"/>
    <n v="28"/>
    <n v="29"/>
    <n v="5134.5200000000004"/>
  </r>
  <r>
    <s v="1.5.2.13"/>
    <s v="Forro"/>
    <x v="16"/>
    <s v="ForroPAV4"/>
    <x v="1"/>
    <s v="TIPO"/>
    <n v="5"/>
    <d v="2022-02-16T00:00:00"/>
    <d v="2022-02-23T00:00:00"/>
    <m/>
    <m/>
    <n v="2297.4899999999998"/>
    <n v="0"/>
    <m/>
    <m/>
    <x v="0"/>
    <s v="FOR"/>
    <x v="5"/>
    <s v="FOR_PAV4"/>
    <s v="FOR"/>
    <s v="Construct"/>
    <n v="29.29"/>
    <s v="m²"/>
    <m/>
    <n v="27"/>
    <n v="28"/>
    <n v="0"/>
    <n v="0"/>
    <n v="0"/>
    <n v="0"/>
    <x v="19"/>
    <x v="19"/>
    <n v="29"/>
    <n v="30"/>
    <n v="2297.4899999999998"/>
  </r>
  <r>
    <s v="1.5.2.14"/>
    <s v="Disjuntores e CD"/>
    <x v="18"/>
    <s v="Disjuntores e CDPAV4"/>
    <x v="1"/>
    <s v="TIPO"/>
    <n v="2"/>
    <d v="2022-02-23T00:00:00"/>
    <d v="2022-02-25T00:00:00"/>
    <m/>
    <m/>
    <n v="1400"/>
    <n v="0"/>
    <m/>
    <m/>
    <x v="0"/>
    <s v="DISJ"/>
    <x v="5"/>
    <s v="DISJ_PAV4"/>
    <s v="DISJ"/>
    <s v="Construct"/>
    <n v="4"/>
    <s v="m²"/>
    <m/>
    <n v="28"/>
    <n v="28"/>
    <n v="0"/>
    <n v="0"/>
    <n v="0"/>
    <n v="0"/>
    <x v="19"/>
    <x v="29"/>
    <n v="29"/>
    <n v="29"/>
    <n v="1400"/>
  </r>
  <r>
    <s v="1.5.2.17"/>
    <s v="Rev. da Circulação"/>
    <x v="17"/>
    <s v="Rev. da CirculaçãoPAV4"/>
    <x v="1"/>
    <s v="TIPO"/>
    <n v="5"/>
    <d v="2022-02-23T00:00:00"/>
    <d v="2022-03-02T00:00:00"/>
    <m/>
    <m/>
    <n v="3617.43"/>
    <n v="0"/>
    <m/>
    <m/>
    <x v="0"/>
    <s v="REVCIRC"/>
    <x v="5"/>
    <s v="REVCIRC_PAV4"/>
    <s v="REVCIRC"/>
    <s v="Construct"/>
    <n v="22.5"/>
    <s v="apto"/>
    <m/>
    <n v="28"/>
    <n v="29"/>
    <n v="0"/>
    <n v="0"/>
    <n v="0"/>
    <n v="0"/>
    <x v="25"/>
    <x v="10"/>
    <n v="30"/>
    <n v="31"/>
    <n v="3617.43"/>
  </r>
  <r>
    <s v="1.5.2.24"/>
    <s v="Esquadria de Ferro Circulação"/>
    <x v="22"/>
    <s v="Esquadria de Ferro CirculaçãoPAV4"/>
    <x v="1"/>
    <s v="TIPO"/>
    <n v="2"/>
    <d v="2022-03-02T00:00:00"/>
    <d v="2022-03-04T00:00:00"/>
    <m/>
    <m/>
    <n v="2054.02"/>
    <n v="0"/>
    <m/>
    <m/>
    <x v="0"/>
    <s v="EF"/>
    <x v="5"/>
    <s v="EF_PAV4"/>
    <s v="EF"/>
    <s v="Construct"/>
    <n v="4.17"/>
    <s v="m²"/>
    <m/>
    <n v="29"/>
    <n v="29"/>
    <n v="0"/>
    <n v="0"/>
    <n v="0"/>
    <n v="0"/>
    <x v="11"/>
    <x v="10"/>
    <n v="30"/>
    <n v="31"/>
    <n v="2054.02"/>
  </r>
  <r>
    <s v="1.5.2.16"/>
    <s v="Pintura Interna - 1ªdmão"/>
    <x v="19"/>
    <s v="Pintura Interna - 1ªdmãoPAV4"/>
    <x v="1"/>
    <s v="TIPO"/>
    <n v="5"/>
    <d v="2022-03-09T00:00:00"/>
    <d v="2022-03-16T00:00:00"/>
    <m/>
    <m/>
    <n v="14799.65"/>
    <n v="0"/>
    <m/>
    <m/>
    <x v="0"/>
    <s v="GEPINT"/>
    <x v="5"/>
    <s v="GEPINT_PAV4"/>
    <s v="PINT"/>
    <s v="Construct"/>
    <n v="476.74"/>
    <s v="und"/>
    <m/>
    <n v="30"/>
    <n v="31"/>
    <n v="0"/>
    <n v="0"/>
    <n v="0"/>
    <n v="0"/>
    <x v="12"/>
    <x v="13"/>
    <n v="31"/>
    <n v="32"/>
    <n v="14799.65"/>
  </r>
  <r>
    <s v="1.5.2.18"/>
    <s v="Louças"/>
    <x v="20"/>
    <s v="LouçasPAV4"/>
    <x v="1"/>
    <s v="TIPO"/>
    <n v="5"/>
    <d v="2022-03-16T00:00:00"/>
    <d v="2022-03-23T00:00:00"/>
    <m/>
    <m/>
    <n v="5236.0200000000004"/>
    <n v="0"/>
    <m/>
    <m/>
    <x v="0"/>
    <s v="LOU"/>
    <x v="5"/>
    <s v="LOU_PAV4"/>
    <s v="LOU"/>
    <s v="Construct"/>
    <n v="16"/>
    <s v="und"/>
    <m/>
    <n v="31"/>
    <n v="32"/>
    <n v="0"/>
    <n v="0"/>
    <n v="0"/>
    <n v="0"/>
    <x v="13"/>
    <x v="20"/>
    <n v="32"/>
    <n v="32"/>
    <n v="5236.0200000000004"/>
  </r>
  <r>
    <s v="1.5.2.19"/>
    <s v="Portas de Madeira"/>
    <x v="21"/>
    <s v="Portas de MadeiraPAV4"/>
    <x v="1"/>
    <s v="TIPO"/>
    <n v="5"/>
    <d v="2022-03-23T00:00:00"/>
    <d v="2022-03-30T00:00:00"/>
    <m/>
    <m/>
    <n v="10400"/>
    <n v="0"/>
    <m/>
    <m/>
    <x v="0"/>
    <s v="PM"/>
    <x v="5"/>
    <s v="PM_PAV4"/>
    <s v="PM"/>
    <s v="Construct"/>
    <n v="20"/>
    <s v="m"/>
    <m/>
    <n v="32"/>
    <n v="33"/>
    <n v="0"/>
    <n v="0"/>
    <n v="0"/>
    <n v="0"/>
    <x v="26"/>
    <x v="12"/>
    <n v="32"/>
    <n v="33"/>
    <n v="10400"/>
  </r>
  <r>
    <s v="1.5.2.15"/>
    <s v="Piso Laminado + Rodapé"/>
    <x v="23"/>
    <s v="Piso Laminado + RodapéPAV4"/>
    <x v="1"/>
    <s v="TIPO"/>
    <n v="5"/>
    <d v="2022-03-30T00:00:00"/>
    <d v="2022-04-06T00:00:00"/>
    <m/>
    <m/>
    <n v="13171.26"/>
    <n v="0"/>
    <m/>
    <m/>
    <x v="0"/>
    <s v="LAM"/>
    <x v="5"/>
    <s v="LAM_PAV4"/>
    <s v="LAM"/>
    <s v="Construct"/>
    <n v="80.88"/>
    <s v="m²"/>
    <m/>
    <n v="33"/>
    <n v="34"/>
    <n v="0"/>
    <n v="0"/>
    <n v="0"/>
    <n v="0"/>
    <x v="20"/>
    <x v="25"/>
    <n v="35"/>
    <n v="36"/>
    <n v="13171.26"/>
  </r>
  <r>
    <s v="1.5.2.20"/>
    <s v="Metais"/>
    <x v="24"/>
    <s v="MetaisPAV4"/>
    <x v="1"/>
    <s v="TIPO"/>
    <n v="2"/>
    <d v="2022-04-06T00:00:00"/>
    <d v="2022-04-08T00:00:00"/>
    <m/>
    <m/>
    <n v="1340.04"/>
    <n v="0"/>
    <m/>
    <m/>
    <x v="0"/>
    <s v="METAIS"/>
    <x v="5"/>
    <s v="METAIS_PAV4"/>
    <s v="METAIS"/>
    <s v="Construct"/>
    <n v="12"/>
    <s v="und"/>
    <m/>
    <n v="34"/>
    <n v="34"/>
    <n v="0"/>
    <n v="0"/>
    <n v="0"/>
    <n v="0"/>
    <x v="15"/>
    <x v="30"/>
    <n v="33"/>
    <n v="33"/>
    <n v="1340.04"/>
  </r>
  <r>
    <s v="1.5.2.21"/>
    <s v="Acabamentos Elétricos"/>
    <x v="25"/>
    <s v="Acabamentos ElétricosPAV4"/>
    <x v="1"/>
    <s v="TIPO"/>
    <n v="2"/>
    <d v="2022-04-06T00:00:00"/>
    <d v="2022-04-08T00:00:00"/>
    <m/>
    <m/>
    <n v="0"/>
    <n v="0"/>
    <m/>
    <m/>
    <x v="0"/>
    <s v="GEPINT"/>
    <x v="5"/>
    <s v="GEPINT_PAV4"/>
    <s v="ACAB"/>
    <s v="Construct"/>
    <n v="4"/>
    <s v="apto"/>
    <m/>
    <n v="34"/>
    <n v="34"/>
    <n v="0"/>
    <n v="0"/>
    <n v="0"/>
    <n v="0"/>
    <x v="15"/>
    <x v="30"/>
    <n v="33"/>
    <n v="33"/>
    <n v="0"/>
  </r>
  <r>
    <s v="1.5.2.22"/>
    <s v="Pintura Final"/>
    <x v="26"/>
    <s v="Pintura FinalPAV4"/>
    <x v="1"/>
    <s v="TIPO"/>
    <n v="5"/>
    <d v="2022-04-20T00:00:00"/>
    <d v="2022-04-27T00:00:00"/>
    <m/>
    <m/>
    <n v="3687.38"/>
    <n v="0"/>
    <m/>
    <m/>
    <x v="0"/>
    <s v="GEPINT"/>
    <x v="5"/>
    <s v="GEPINT_PAV4"/>
    <s v="PINTF"/>
    <s v="Construct"/>
    <n v="614.55999999999995"/>
    <s v="m²"/>
    <m/>
    <n v="36"/>
    <n v="37"/>
    <n v="0"/>
    <n v="0"/>
    <n v="0"/>
    <n v="0"/>
    <x v="27"/>
    <x v="31"/>
    <n v="36"/>
    <n v="37"/>
    <n v="3687.38"/>
  </r>
  <r>
    <s v="1.5.2.23"/>
    <s v="Complementação e Limpeza"/>
    <x v="27"/>
    <s v="Complementação e LimpezaPAV4"/>
    <x v="1"/>
    <s v="TIPO"/>
    <n v="2"/>
    <d v="2022-04-27T00:00:00"/>
    <d v="2022-04-29T00:00:00"/>
    <m/>
    <m/>
    <n v="500"/>
    <n v="0"/>
    <m/>
    <m/>
    <x v="0"/>
    <s v="GEPINT"/>
    <x v="5"/>
    <s v="GEPINT_PAV4"/>
    <s v="COMPL"/>
    <s v="Construct"/>
    <n v="0.25"/>
    <s v="torre"/>
    <m/>
    <n v="37"/>
    <n v="37"/>
    <n v="0"/>
    <n v="0"/>
    <n v="0"/>
    <n v="0"/>
    <x v="31"/>
    <x v="26"/>
    <n v="37"/>
    <n v="37"/>
    <n v="500"/>
  </r>
  <r>
    <s v="1.6"/>
    <s v="COB"/>
    <x v="0"/>
    <s v="COB"/>
    <x v="0"/>
    <m/>
    <n v="25"/>
    <d v="2021-11-22T00:00:00"/>
    <d v="2021-12-24T00:00:00"/>
    <m/>
    <m/>
    <m/>
    <n v="0"/>
    <m/>
    <m/>
    <x v="0"/>
    <m/>
    <x v="0"/>
    <s v="_"/>
    <n v="0"/>
    <n v="0"/>
    <m/>
    <m/>
    <m/>
    <n v="15"/>
    <n v="19"/>
    <n v="0"/>
    <n v="0"/>
    <n v="0"/>
    <n v="0"/>
    <x v="32"/>
    <x v="32"/>
    <n v="15"/>
    <n v="19"/>
    <n v="0"/>
  </r>
  <r>
    <s v="1.6.3.1"/>
    <s v="Alvenaria Estrutural"/>
    <x v="6"/>
    <s v="Alvenaria EstruturalCOB"/>
    <x v="1"/>
    <s v="COBERTURA"/>
    <n v="5"/>
    <d v="2021-11-22T00:00:00"/>
    <d v="2021-11-26T00:00:00"/>
    <d v="2021-11-29T00:00:00"/>
    <d v="2021-12-03T00:00:00"/>
    <n v="20252.84"/>
    <n v="0"/>
    <m/>
    <m/>
    <x v="1"/>
    <s v="ALV"/>
    <x v="6"/>
    <s v="ALV_COB"/>
    <s v="ALV"/>
    <s v="Construct"/>
    <n v="81.7"/>
    <s v="m²"/>
    <n v="1"/>
    <n v="15"/>
    <n v="15"/>
    <n v="20252.84"/>
    <n v="16"/>
    <n v="16"/>
    <n v="20252.84"/>
    <x v="1"/>
    <x v="1"/>
    <n v="0"/>
    <n v="0"/>
    <n v="0"/>
  </r>
  <r>
    <s v="1.6.3.2"/>
    <s v="Instalações Hidrossanitárias"/>
    <x v="28"/>
    <s v="Instalações HidrossanitáriasCOB"/>
    <x v="1"/>
    <s v="COBERTURA"/>
    <n v="5"/>
    <d v="2021-11-29T00:00:00"/>
    <d v="2021-12-03T00:00:00"/>
    <d v="2021-11-08T00:00:00"/>
    <d v="2021-11-12T00:00:00"/>
    <n v="0"/>
    <n v="0"/>
    <m/>
    <m/>
    <x v="1"/>
    <s v="HIDRO"/>
    <x v="6"/>
    <s v="HIDRO_COB"/>
    <s v="HIDRO"/>
    <s v="Construct"/>
    <s v=" -   "/>
    <m/>
    <n v="1"/>
    <n v="16"/>
    <n v="16"/>
    <n v="0"/>
    <n v="13"/>
    <n v="13"/>
    <n v="0"/>
    <x v="1"/>
    <x v="1"/>
    <n v="0"/>
    <n v="0"/>
    <n v="0"/>
  </r>
  <r>
    <s v="1.6.3.3"/>
    <s v="Impermeabilização do Telhado"/>
    <x v="29"/>
    <s v="Impermeabilização do TelhadoCOB"/>
    <x v="1"/>
    <s v="COBERTURA"/>
    <n v="5"/>
    <d v="2021-12-06T00:00:00"/>
    <d v="2021-12-10T00:00:00"/>
    <m/>
    <m/>
    <m/>
    <n v="0"/>
    <m/>
    <m/>
    <x v="1"/>
    <s v="TELHA"/>
    <x v="6"/>
    <s v="TELHA_COB"/>
    <s v="IMPTEL"/>
    <s v="Construct"/>
    <s v=" -   "/>
    <m/>
    <n v="1"/>
    <n v="17"/>
    <n v="17"/>
    <n v="0"/>
    <n v="0"/>
    <n v="0"/>
    <n v="0"/>
    <x v="1"/>
    <x v="1"/>
    <n v="0"/>
    <n v="0"/>
    <n v="0"/>
  </r>
  <r>
    <s v="1.6.3.4"/>
    <s v="Telhado"/>
    <x v="30"/>
    <s v="TelhadoCOB"/>
    <x v="1"/>
    <s v="COBERTURA"/>
    <n v="5"/>
    <d v="2021-12-13T00:00:00"/>
    <d v="2021-12-17T00:00:00"/>
    <d v="2021-12-13T00:00:00"/>
    <d v="2021-12-17T00:00:00"/>
    <n v="51093.03"/>
    <n v="0"/>
    <m/>
    <m/>
    <x v="1"/>
    <s v="TELHA"/>
    <x v="6"/>
    <s v="TELHA_COB"/>
    <s v="TEL"/>
    <s v="Construct"/>
    <n v="243.7"/>
    <s v="m²"/>
    <n v="1"/>
    <n v="18"/>
    <n v="18"/>
    <n v="51093.03"/>
    <n v="18"/>
    <n v="18"/>
    <n v="51093.03"/>
    <x v="1"/>
    <x v="1"/>
    <n v="0"/>
    <n v="0"/>
    <n v="0"/>
  </r>
  <r>
    <s v="1.6.3.5"/>
    <s v="Algerosas + Rufos"/>
    <x v="31"/>
    <s v="Algerosas + RufosCOB"/>
    <x v="1"/>
    <s v="COBERTURA"/>
    <n v="5"/>
    <d v="2021-12-20T00:00:00"/>
    <d v="2021-12-24T00:00:00"/>
    <d v="2021-12-20T00:00:00"/>
    <d v="2021-12-24T00:00:00"/>
    <n v="10092.26"/>
    <n v="0"/>
    <m/>
    <m/>
    <x v="1"/>
    <s v="ALV"/>
    <x v="6"/>
    <s v="ALV_COB"/>
    <s v="ALG"/>
    <s v="Construct"/>
    <n v="75.180000000000007"/>
    <s v="m"/>
    <n v="1"/>
    <n v="19"/>
    <n v="19"/>
    <n v="10092.26"/>
    <n v="19"/>
    <n v="19"/>
    <n v="10092.26"/>
    <x v="1"/>
    <x v="1"/>
    <n v="0"/>
    <n v="0"/>
    <n v="0"/>
  </r>
  <r>
    <n v="3"/>
    <s v="FACHADA"/>
    <x v="0"/>
    <s v="FACHADA"/>
    <x v="0"/>
    <m/>
    <n v="84"/>
    <d v="2021-11-26T00:00:00"/>
    <d v="2022-03-23T00:00:00"/>
    <m/>
    <m/>
    <m/>
    <n v="0"/>
    <m/>
    <m/>
    <x v="0"/>
    <m/>
    <x v="0"/>
    <s v="_"/>
    <n v="0"/>
    <n v="0"/>
    <m/>
    <m/>
    <m/>
    <n v="15"/>
    <n v="32"/>
    <n v="0"/>
    <n v="0"/>
    <n v="0"/>
    <n v="0"/>
    <x v="22"/>
    <x v="33"/>
    <n v="21"/>
    <n v="32"/>
    <n v="0"/>
  </r>
  <r>
    <s v="3.1"/>
    <s v="PANO 1"/>
    <x v="0"/>
    <s v="PANO 1"/>
    <x v="0"/>
    <m/>
    <n v="59"/>
    <d v="2021-11-26T00:00:00"/>
    <d v="2022-02-16T00:00:00"/>
    <m/>
    <m/>
    <m/>
    <n v="0"/>
    <m/>
    <m/>
    <x v="0"/>
    <m/>
    <x v="0"/>
    <s v="_"/>
    <n v="0"/>
    <n v="0"/>
    <m/>
    <m/>
    <m/>
    <n v="15"/>
    <n v="27"/>
    <n v="0"/>
    <n v="0"/>
    <n v="0"/>
    <n v="0"/>
    <x v="22"/>
    <x v="34"/>
    <n v="21"/>
    <n v="27"/>
    <n v="0"/>
  </r>
  <r>
    <s v="3.1.4.1"/>
    <s v="Reboco Externo"/>
    <x v="32"/>
    <s v="Reboco ExternoPANO1"/>
    <x v="1"/>
    <s v="FACHADA"/>
    <n v="5"/>
    <d v="2021-11-26T00:00:00"/>
    <d v="2021-12-02T00:00:00"/>
    <m/>
    <m/>
    <n v="14038.64"/>
    <n v="0"/>
    <m/>
    <m/>
    <x v="0"/>
    <s v="REVEXT"/>
    <x v="7"/>
    <s v="REVEXT_PANO1"/>
    <s v="REBEXT"/>
    <s v="Construct"/>
    <n v="126.22"/>
    <s v="m²"/>
    <n v="1"/>
    <n v="15"/>
    <n v="16"/>
    <n v="14038.64"/>
    <n v="0"/>
    <n v="0"/>
    <n v="0"/>
    <x v="22"/>
    <x v="27"/>
    <n v="21"/>
    <n v="21"/>
    <n v="14038.64"/>
  </r>
  <r>
    <s v="3.1.4.2"/>
    <s v="Pintura Externa "/>
    <x v="33"/>
    <s v="Pintura Externa PANO1"/>
    <x v="1"/>
    <s v="FACHADA"/>
    <n v="5"/>
    <d v="2022-02-10T00:00:00"/>
    <d v="2022-02-16T00:00:00"/>
    <m/>
    <m/>
    <n v="6273.9"/>
    <n v="0"/>
    <m/>
    <m/>
    <x v="0"/>
    <s v="REVEXT"/>
    <x v="7"/>
    <s v="REVEXT_PANO1"/>
    <s v="PINTEXT"/>
    <s v="Construct"/>
    <n v="126.22"/>
    <s v="m²"/>
    <m/>
    <n v="26"/>
    <n v="27"/>
    <n v="0"/>
    <n v="0"/>
    <n v="0"/>
    <n v="0"/>
    <x v="30"/>
    <x v="34"/>
    <n v="26"/>
    <n v="27"/>
    <n v="6273.9"/>
  </r>
  <r>
    <s v="3.2"/>
    <s v="PANO 2"/>
    <x v="0"/>
    <s v="PANO 2"/>
    <x v="0"/>
    <m/>
    <n v="59"/>
    <d v="2021-12-03T00:00:00"/>
    <d v="2022-02-23T00:00:00"/>
    <m/>
    <m/>
    <m/>
    <n v="0"/>
    <m/>
    <m/>
    <x v="0"/>
    <m/>
    <x v="0"/>
    <s v="_"/>
    <n v="0"/>
    <n v="0"/>
    <m/>
    <m/>
    <m/>
    <n v="16"/>
    <n v="28"/>
    <n v="0"/>
    <n v="0"/>
    <n v="0"/>
    <n v="0"/>
    <x v="22"/>
    <x v="35"/>
    <n v="21"/>
    <n v="28"/>
    <n v="0"/>
  </r>
  <r>
    <s v="3.2.4.1"/>
    <s v="Reboco Externo"/>
    <x v="32"/>
    <s v="Reboco ExternoPANO2"/>
    <x v="1"/>
    <s v="FACHADA"/>
    <n v="5"/>
    <d v="2021-12-03T00:00:00"/>
    <d v="2021-12-09T00:00:00"/>
    <m/>
    <m/>
    <n v="15850.42"/>
    <n v="0"/>
    <m/>
    <m/>
    <x v="0"/>
    <s v="REVEXT"/>
    <x v="8"/>
    <s v="REVEXT_PANO2"/>
    <s v="REBEXT"/>
    <s v="Construct"/>
    <n v="142.51"/>
    <s v="m²"/>
    <n v="1"/>
    <n v="16"/>
    <n v="17"/>
    <n v="15850.42"/>
    <n v="0"/>
    <n v="0"/>
    <n v="0"/>
    <x v="22"/>
    <x v="27"/>
    <n v="21"/>
    <n v="21"/>
    <n v="15850.42"/>
  </r>
  <r>
    <s v="3.2.4.2"/>
    <s v="Pintura Externa "/>
    <x v="33"/>
    <s v="Pintura Externa PANO2"/>
    <x v="1"/>
    <s v="FACHADA"/>
    <n v="5"/>
    <d v="2022-02-17T00:00:00"/>
    <d v="2022-02-23T00:00:00"/>
    <m/>
    <m/>
    <n v="7083.6"/>
    <n v="0"/>
    <m/>
    <m/>
    <x v="0"/>
    <s v="REVEXT"/>
    <x v="8"/>
    <s v="REVEXT_PANO2"/>
    <s v="PINTEXT"/>
    <s v="Construct"/>
    <n v="142.51"/>
    <s v="m²"/>
    <m/>
    <n v="27"/>
    <n v="28"/>
    <n v="0"/>
    <n v="0"/>
    <n v="0"/>
    <n v="0"/>
    <x v="9"/>
    <x v="35"/>
    <n v="27"/>
    <n v="28"/>
    <n v="7083.6"/>
  </r>
  <r>
    <s v="3.3"/>
    <s v="PANO 3"/>
    <x v="0"/>
    <s v="PANO 3"/>
    <x v="0"/>
    <m/>
    <n v="59"/>
    <d v="2021-12-10T00:00:00"/>
    <d v="2022-03-02T00:00:00"/>
    <m/>
    <m/>
    <m/>
    <n v="0"/>
    <m/>
    <m/>
    <x v="0"/>
    <m/>
    <x v="0"/>
    <s v="_"/>
    <n v="0"/>
    <n v="0"/>
    <m/>
    <m/>
    <m/>
    <n v="17"/>
    <n v="29"/>
    <n v="0"/>
    <n v="0"/>
    <n v="0"/>
    <n v="0"/>
    <x v="33"/>
    <x v="36"/>
    <n v="22"/>
    <n v="29"/>
    <n v="0"/>
  </r>
  <r>
    <s v="3.3.4.1"/>
    <s v="Reboco Externo"/>
    <x v="32"/>
    <s v="Reboco ExternoPANO3"/>
    <x v="1"/>
    <s v="FACHADA"/>
    <n v="5"/>
    <d v="2021-12-10T00:00:00"/>
    <d v="2021-12-16T00:00:00"/>
    <m/>
    <m/>
    <n v="12614.4"/>
    <n v="0"/>
    <m/>
    <m/>
    <x v="0"/>
    <s v="REVEXT"/>
    <x v="9"/>
    <s v="REVEXT_PANO3"/>
    <s v="REBEXT"/>
    <s v="Construct"/>
    <n v="113.41"/>
    <s v="m²"/>
    <n v="1"/>
    <n v="17"/>
    <n v="18"/>
    <n v="12614.4"/>
    <n v="0"/>
    <n v="0"/>
    <n v="0"/>
    <x v="33"/>
    <x v="37"/>
    <n v="22"/>
    <n v="22"/>
    <n v="12614.4"/>
  </r>
  <r>
    <s v="3.3.4.2"/>
    <s v="Pintura Externa "/>
    <x v="33"/>
    <s v="Pintura Externa PANO3"/>
    <x v="1"/>
    <s v="FACHADA"/>
    <n v="5"/>
    <d v="2022-02-24T00:00:00"/>
    <d v="2022-03-02T00:00:00"/>
    <m/>
    <m/>
    <n v="5637.41"/>
    <n v="0"/>
    <m/>
    <m/>
    <x v="0"/>
    <s v="REVEXT"/>
    <x v="9"/>
    <s v="REVEXT_PANO3"/>
    <s v="PINTEXT"/>
    <s v="Construct"/>
    <n v="113.41"/>
    <s v="m²"/>
    <m/>
    <n v="28"/>
    <n v="29"/>
    <n v="0"/>
    <n v="0"/>
    <n v="0"/>
    <n v="0"/>
    <x v="24"/>
    <x v="36"/>
    <n v="28"/>
    <n v="29"/>
    <n v="5637.41"/>
  </r>
  <r>
    <s v="3.4"/>
    <s v="PANO 4"/>
    <x v="0"/>
    <s v="PANO 4"/>
    <x v="0"/>
    <m/>
    <n v="59"/>
    <d v="2021-12-17T00:00:00"/>
    <d v="2022-03-09T00:00:00"/>
    <m/>
    <m/>
    <m/>
    <n v="0"/>
    <m/>
    <m/>
    <x v="0"/>
    <m/>
    <x v="0"/>
    <s v="_"/>
    <n v="0"/>
    <n v="0"/>
    <m/>
    <m/>
    <m/>
    <n v="18"/>
    <n v="30"/>
    <n v="0"/>
    <n v="0"/>
    <n v="0"/>
    <n v="0"/>
    <x v="33"/>
    <x v="38"/>
    <n v="22"/>
    <n v="30"/>
    <n v="0"/>
  </r>
  <r>
    <s v="3.4.4.1"/>
    <s v="Reboco Externo"/>
    <x v="32"/>
    <s v="Reboco ExternoPANO4"/>
    <x v="1"/>
    <s v="FACHADA"/>
    <n v="5"/>
    <d v="2021-12-17T00:00:00"/>
    <d v="2021-12-23T00:00:00"/>
    <m/>
    <m/>
    <n v="13885.55"/>
    <n v="0"/>
    <m/>
    <m/>
    <x v="0"/>
    <s v="REVEXT"/>
    <x v="10"/>
    <s v="REVEXT_PANO4"/>
    <s v="REBEXT"/>
    <s v="Construct"/>
    <n v="124.84"/>
    <s v="m²"/>
    <n v="1"/>
    <n v="18"/>
    <n v="19"/>
    <n v="13885.55"/>
    <n v="0"/>
    <n v="0"/>
    <n v="0"/>
    <x v="33"/>
    <x v="37"/>
    <n v="22"/>
    <n v="22"/>
    <n v="13885.55"/>
  </r>
  <r>
    <s v="3.4.4.2"/>
    <s v="Pintura Externa "/>
    <x v="33"/>
    <s v="Pintura Externa PANO4"/>
    <x v="1"/>
    <s v="FACHADA"/>
    <n v="5"/>
    <d v="2022-03-03T00:00:00"/>
    <d v="2022-03-09T00:00:00"/>
    <m/>
    <m/>
    <n v="6205.49"/>
    <n v="0"/>
    <m/>
    <m/>
    <x v="0"/>
    <s v="REVEXT"/>
    <x v="10"/>
    <s v="REVEXT_PANO4"/>
    <s v="PINTEXT"/>
    <s v="Construct"/>
    <n v="124.84"/>
    <s v="m²"/>
    <m/>
    <n v="29"/>
    <n v="30"/>
    <n v="0"/>
    <n v="0"/>
    <n v="0"/>
    <n v="0"/>
    <x v="34"/>
    <x v="38"/>
    <n v="29"/>
    <n v="30"/>
    <n v="6205.49"/>
  </r>
  <r>
    <s v="3.5"/>
    <s v="PANO 5"/>
    <x v="0"/>
    <s v="PANO 5"/>
    <x v="0"/>
    <m/>
    <n v="59"/>
    <d v="2021-12-24T00:00:00"/>
    <d v="2022-03-16T00:00:00"/>
    <m/>
    <m/>
    <m/>
    <n v="0"/>
    <m/>
    <m/>
    <x v="0"/>
    <m/>
    <x v="0"/>
    <s v="_"/>
    <n v="0"/>
    <n v="0"/>
    <m/>
    <m/>
    <m/>
    <n v="19"/>
    <n v="31"/>
    <n v="0"/>
    <n v="0"/>
    <n v="0"/>
    <n v="0"/>
    <x v="35"/>
    <x v="39"/>
    <n v="23"/>
    <n v="31"/>
    <n v="0"/>
  </r>
  <r>
    <s v="3.5.4.1"/>
    <s v="Reboco Externo"/>
    <x v="32"/>
    <s v="Reboco ExternoPANO5"/>
    <x v="1"/>
    <s v="FACHADA"/>
    <n v="5"/>
    <d v="2021-12-24T00:00:00"/>
    <d v="2021-12-30T00:00:00"/>
    <m/>
    <m/>
    <n v="15397.94"/>
    <n v="0"/>
    <m/>
    <m/>
    <x v="0"/>
    <s v="REVEXT"/>
    <x v="11"/>
    <s v="REVEXT_PANO5"/>
    <s v="REBEXT"/>
    <s v="Construct"/>
    <n v="138.44"/>
    <s v="m²"/>
    <n v="1"/>
    <n v="19"/>
    <n v="20"/>
    <n v="15397.94"/>
    <n v="0"/>
    <n v="0"/>
    <n v="0"/>
    <x v="35"/>
    <x v="40"/>
    <n v="23"/>
    <n v="23"/>
    <n v="15397.94"/>
  </r>
  <r>
    <s v="3.5.4.2"/>
    <s v="Pintura Externa "/>
    <x v="33"/>
    <s v="Pintura Externa PANO5"/>
    <x v="1"/>
    <s v="FACHADA"/>
    <n v="5"/>
    <d v="2022-03-10T00:00:00"/>
    <d v="2022-03-16T00:00:00"/>
    <m/>
    <m/>
    <n v="6881.38"/>
    <n v="0"/>
    <m/>
    <m/>
    <x v="0"/>
    <s v="REVEXT"/>
    <x v="11"/>
    <s v="REVEXT_PANO5"/>
    <s v="PINTEXT"/>
    <s v="Construct"/>
    <n v="138.44"/>
    <s v="m²"/>
    <m/>
    <n v="30"/>
    <n v="31"/>
    <n v="0"/>
    <n v="0"/>
    <n v="0"/>
    <n v="0"/>
    <x v="11"/>
    <x v="39"/>
    <n v="30"/>
    <n v="31"/>
    <n v="6881.38"/>
  </r>
  <r>
    <s v="3.6"/>
    <s v="PANO 6"/>
    <x v="0"/>
    <s v="PANO 6"/>
    <x v="0"/>
    <m/>
    <n v="59"/>
    <d v="2021-12-31T00:00:00"/>
    <d v="2022-03-23T00:00:00"/>
    <m/>
    <m/>
    <m/>
    <n v="0"/>
    <m/>
    <m/>
    <x v="0"/>
    <m/>
    <x v="0"/>
    <s v="_"/>
    <n v="0"/>
    <n v="0"/>
    <m/>
    <m/>
    <m/>
    <n v="20"/>
    <n v="32"/>
    <n v="0"/>
    <n v="0"/>
    <n v="0"/>
    <n v="0"/>
    <x v="35"/>
    <x v="33"/>
    <n v="23"/>
    <n v="32"/>
    <n v="0"/>
  </r>
  <r>
    <s v="3.6.4.1"/>
    <s v="Reboco Externo"/>
    <x v="32"/>
    <s v="Reboco ExternoPANO6"/>
    <x v="1"/>
    <s v="FACHADA"/>
    <n v="5"/>
    <d v="2021-12-31T00:00:00"/>
    <d v="2022-01-06T00:00:00"/>
    <m/>
    <m/>
    <n v="11105.57"/>
    <n v="0"/>
    <m/>
    <m/>
    <x v="0"/>
    <s v="REVEXT"/>
    <x v="12"/>
    <s v="REVEXT_PANO6"/>
    <s v="REBEXT"/>
    <s v="Construct"/>
    <n v="99.85"/>
    <s v="m²"/>
    <n v="0.2"/>
    <n v="20"/>
    <n v="21"/>
    <n v="2221.114"/>
    <n v="0"/>
    <n v="0"/>
    <n v="0"/>
    <x v="35"/>
    <x v="40"/>
    <n v="23"/>
    <n v="23"/>
    <n v="11105.57"/>
  </r>
  <r>
    <s v="3.6.4.2"/>
    <s v="Pintura Externa "/>
    <x v="33"/>
    <s v="Pintura Externa PANO6"/>
    <x v="1"/>
    <s v="FACHADA"/>
    <n v="5"/>
    <d v="2022-03-17T00:00:00"/>
    <d v="2022-03-23T00:00:00"/>
    <m/>
    <m/>
    <n v="4963.1099999999997"/>
    <n v="0"/>
    <m/>
    <m/>
    <x v="0"/>
    <s v="REVEXT"/>
    <x v="12"/>
    <s v="REVEXT_PANO6"/>
    <s v="PINTEXT"/>
    <s v="Construct"/>
    <n v="99.85"/>
    <s v="m²"/>
    <m/>
    <n v="31"/>
    <n v="32"/>
    <n v="0"/>
    <n v="0"/>
    <n v="0"/>
    <n v="0"/>
    <x v="14"/>
    <x v="33"/>
    <n v="31"/>
    <n v="32"/>
    <n v="4963.1099999999997"/>
  </r>
  <r>
    <m/>
    <m/>
    <x v="0"/>
    <m/>
    <x v="0"/>
    <m/>
    <m/>
    <m/>
    <m/>
    <m/>
    <m/>
    <m/>
    <m/>
    <m/>
    <m/>
    <x v="3"/>
    <m/>
    <x v="0"/>
    <m/>
    <m/>
    <m/>
    <m/>
    <m/>
    <m/>
    <m/>
    <m/>
    <m/>
    <m/>
    <m/>
    <m/>
    <x v="0"/>
    <x v="0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">
  <r>
    <n v="1"/>
    <x v="0"/>
    <x v="0"/>
    <x v="0"/>
    <x v="0"/>
    <m/>
    <n v="185"/>
    <d v="2021-08-16T00:00:00"/>
    <d v="2022-04-29T00:00:00"/>
    <m/>
    <x v="0"/>
    <m/>
    <n v="0"/>
    <m/>
    <m/>
    <x v="0"/>
    <m/>
    <x v="0"/>
    <m/>
    <m/>
    <m/>
    <m/>
    <m/>
    <n v="0"/>
    <m/>
    <m/>
    <n v="1"/>
    <x v="0"/>
    <n v="0"/>
    <n v="0"/>
    <m/>
    <n v="0"/>
    <x v="0"/>
    <n v="0"/>
    <m/>
    <m/>
    <n v="0"/>
    <n v="0"/>
    <n v="0"/>
    <m/>
    <m/>
    <m/>
    <m/>
    <m/>
  </r>
  <r>
    <s v="1.1"/>
    <x v="1"/>
    <x v="0"/>
    <x v="1"/>
    <x v="0"/>
    <m/>
    <n v="30"/>
    <d v="2021-08-16T00:00:00"/>
    <d v="2021-09-24T00:00:00"/>
    <m/>
    <x v="0"/>
    <m/>
    <n v="0"/>
    <m/>
    <m/>
    <x v="0"/>
    <m/>
    <x v="0"/>
    <m/>
    <m/>
    <m/>
    <m/>
    <m/>
    <n v="0"/>
    <m/>
    <m/>
    <n v="1"/>
    <x v="1"/>
    <n v="0"/>
    <n v="0"/>
    <m/>
    <n v="0"/>
    <x v="0"/>
    <n v="0"/>
    <m/>
    <m/>
    <n v="0"/>
    <n v="0"/>
    <n v="0"/>
    <m/>
    <m/>
    <m/>
    <m/>
    <m/>
  </r>
  <r>
    <s v="1.1.1.1"/>
    <x v="2"/>
    <x v="1"/>
    <x v="2"/>
    <x v="1"/>
    <s v="FUNDAÇÃO"/>
    <n v="5"/>
    <d v="2021-08-16T00:00:00"/>
    <d v="2021-08-20T00:00:00"/>
    <d v="2021-08-16T00:00:00"/>
    <x v="1"/>
    <n v="2720.55"/>
    <n v="0"/>
    <m/>
    <m/>
    <x v="1"/>
    <n v="0"/>
    <x v="1"/>
    <s v="0_FUND"/>
    <n v="0"/>
    <n v="0"/>
    <n v="74.739999999999995"/>
    <s v="m²"/>
    <n v="1.7727530793745002E-3"/>
    <m/>
    <n v="1"/>
    <n v="1"/>
    <x v="2"/>
    <n v="2720.55"/>
    <n v="5"/>
    <m/>
    <n v="1"/>
    <x v="1"/>
    <n v="2720.55"/>
    <s v="executado"/>
    <s v="executado"/>
    <n v="0"/>
    <n v="0"/>
    <n v="0"/>
    <m/>
    <m/>
    <m/>
    <m/>
    <m/>
  </r>
  <r>
    <s v="1.1.1.2"/>
    <x v="3"/>
    <x v="2"/>
    <x v="3"/>
    <x v="1"/>
    <s v="FUNDAÇÃO"/>
    <n v="10"/>
    <d v="2021-08-23T00:00:00"/>
    <d v="2021-09-03T00:00:00"/>
    <d v="2021-08-23T00:00:00"/>
    <x v="2"/>
    <n v="34356.19"/>
    <n v="0"/>
    <m/>
    <m/>
    <x v="1"/>
    <s v="EST"/>
    <x v="1"/>
    <s v="EST_FUND"/>
    <s v="EST"/>
    <s v="Construct"/>
    <n v="14.82"/>
    <s v="m³"/>
    <n v="2.2387032628724123E-2"/>
    <m/>
    <n v="1"/>
    <n v="2"/>
    <x v="3"/>
    <n v="34356.19"/>
    <n v="15"/>
    <m/>
    <n v="2"/>
    <x v="2"/>
    <n v="34356.19"/>
    <s v="executado"/>
    <s v="executado"/>
    <n v="0"/>
    <n v="0"/>
    <n v="0"/>
    <m/>
    <m/>
    <m/>
    <m/>
    <m/>
  </r>
  <r>
    <s v="1.1.1.3"/>
    <x v="4"/>
    <x v="3"/>
    <x v="4"/>
    <x v="1"/>
    <s v="FUNDAÇÃO"/>
    <n v="5"/>
    <d v="2021-09-06T00:00:00"/>
    <d v="2021-09-10T00:00:00"/>
    <d v="2021-09-13T00:00:00"/>
    <x v="3"/>
    <n v="70046.69"/>
    <n v="0"/>
    <m/>
    <m/>
    <x v="1"/>
    <s v="VGB"/>
    <x v="1"/>
    <s v="VGB_FUND"/>
    <s v="VGB"/>
    <s v="Construct"/>
    <n v="18.11"/>
    <s v="m³"/>
    <n v="4.5643522595611552E-2"/>
    <m/>
    <n v="1"/>
    <n v="4"/>
    <x v="4"/>
    <n v="70046.69"/>
    <n v="5"/>
    <m/>
    <n v="5"/>
    <x v="3"/>
    <n v="70046.69"/>
    <s v="executado"/>
    <s v="executado"/>
    <n v="0"/>
    <n v="0"/>
    <n v="0"/>
    <m/>
    <m/>
    <m/>
    <m/>
    <m/>
  </r>
  <r>
    <s v="1.1.1.4"/>
    <x v="5"/>
    <x v="4"/>
    <x v="5"/>
    <x v="1"/>
    <s v="FUNDAÇÃO"/>
    <n v="5"/>
    <d v="2021-09-13T00:00:00"/>
    <d v="2021-09-17T00:00:00"/>
    <d v="2021-09-20T00:00:00"/>
    <x v="4"/>
    <n v="350"/>
    <n v="0"/>
    <m/>
    <m/>
    <x v="1"/>
    <s v="INSENT"/>
    <x v="1"/>
    <s v="INSENT_FUND"/>
    <s v="INSENT"/>
    <s v="Construct"/>
    <n v="1"/>
    <s v="torre"/>
    <n v="2.2806549329403063E-4"/>
    <m/>
    <n v="1"/>
    <n v="5"/>
    <x v="5"/>
    <n v="350"/>
    <n v="3"/>
    <m/>
    <n v="6"/>
    <x v="4"/>
    <n v="350"/>
    <s v="executado"/>
    <s v="executado"/>
    <n v="0"/>
    <n v="0"/>
    <n v="0"/>
    <m/>
    <m/>
    <m/>
    <m/>
    <m/>
  </r>
  <r>
    <s v="1.1.1.5"/>
    <x v="6"/>
    <x v="5"/>
    <x v="6"/>
    <x v="1"/>
    <s v="FUNDAÇÃO"/>
    <n v="5"/>
    <d v="2021-09-20T00:00:00"/>
    <d v="2021-09-24T00:00:00"/>
    <d v="2021-09-22T00:00:00"/>
    <x v="5"/>
    <n v="34912.21"/>
    <n v="0"/>
    <m/>
    <m/>
    <x v="1"/>
    <s v="CONT"/>
    <x v="1"/>
    <s v="CONT_FUND"/>
    <s v="CONT"/>
    <s v="Construct"/>
    <n v="224.41"/>
    <s v="m²"/>
    <n v="2.2749343987527967E-2"/>
    <m/>
    <n v="1"/>
    <n v="6"/>
    <x v="1"/>
    <n v="34912.21"/>
    <n v="3"/>
    <m/>
    <n v="6"/>
    <x v="4"/>
    <n v="34912.21"/>
    <s v="executado"/>
    <s v="executado"/>
    <n v="0"/>
    <n v="0"/>
    <n v="0"/>
    <m/>
    <m/>
    <m/>
    <m/>
    <m/>
  </r>
  <r>
    <s v="1.2"/>
    <x v="7"/>
    <x v="0"/>
    <x v="7"/>
    <x v="0"/>
    <m/>
    <n v="147"/>
    <d v="2021-09-27T00:00:00"/>
    <d v="2022-04-20T00:00:00"/>
    <m/>
    <x v="0"/>
    <m/>
    <n v="0"/>
    <m/>
    <m/>
    <x v="0"/>
    <m/>
    <x v="0"/>
    <s v="_"/>
    <n v="0"/>
    <n v="0"/>
    <m/>
    <m/>
    <n v="0"/>
    <m/>
    <m/>
    <n v="7"/>
    <x v="6"/>
    <n v="0"/>
    <n v="0"/>
    <m/>
    <n v="0"/>
    <x v="0"/>
    <n v="0"/>
    <d v="2021-09-27T00:00:00"/>
    <d v="2022-04-07T00:00:00"/>
    <n v="7"/>
    <n v="34"/>
    <n v="0"/>
    <m/>
    <m/>
    <m/>
    <m/>
    <m/>
  </r>
  <r>
    <s v="1.2.2.3"/>
    <x v="8"/>
    <x v="6"/>
    <x v="8"/>
    <x v="1"/>
    <s v="TIPO"/>
    <n v="5"/>
    <d v="2021-09-27T00:00:00"/>
    <d v="2021-10-01T00:00:00"/>
    <d v="2021-09-27T00:00:00"/>
    <x v="6"/>
    <n v="96573.61"/>
    <n v="0"/>
    <m/>
    <m/>
    <x v="1"/>
    <s v="ALV"/>
    <x v="2"/>
    <s v="ALV_PAV1"/>
    <s v="ALV"/>
    <s v="Construct"/>
    <n v="389.58"/>
    <s v="m²"/>
    <n v="6.2928880010958088E-2"/>
    <m/>
    <n v="1"/>
    <n v="7"/>
    <x v="7"/>
    <n v="96573.61"/>
    <n v="10"/>
    <m/>
    <n v="7"/>
    <x v="5"/>
    <n v="96573.61"/>
    <s v="executado"/>
    <s v="executado"/>
    <n v="0"/>
    <n v="0"/>
    <n v="0"/>
    <m/>
    <m/>
    <m/>
    <m/>
    <m/>
  </r>
  <r>
    <s v="1.2.2.4"/>
    <x v="9"/>
    <x v="7"/>
    <x v="9"/>
    <x v="1"/>
    <s v="TIPO"/>
    <n v="5"/>
    <d v="2021-10-04T00:00:00"/>
    <d v="2021-10-08T00:00:00"/>
    <d v="2021-10-11T00:00:00"/>
    <x v="7"/>
    <n v="64892.03"/>
    <n v="0"/>
    <m/>
    <m/>
    <x v="1"/>
    <s v="ESTINLOCO"/>
    <x v="2"/>
    <s v="ESTINLOCO_PAV1"/>
    <s v="ESTINLOCO"/>
    <s v="Construct"/>
    <n v="25.44"/>
    <s v="m³"/>
    <n v="4.2284665236574384E-2"/>
    <m/>
    <n v="1"/>
    <n v="8"/>
    <x v="8"/>
    <n v="64892.03"/>
    <n v="5"/>
    <m/>
    <n v="9"/>
    <x v="6"/>
    <n v="64892.03"/>
    <s v="executado"/>
    <s v="executado"/>
    <n v="0"/>
    <n v="0"/>
    <n v="0"/>
    <m/>
    <m/>
    <m/>
    <m/>
    <m/>
  </r>
  <r>
    <s v="1.2.2.5"/>
    <x v="10"/>
    <x v="8"/>
    <x v="10"/>
    <x v="1"/>
    <s v="TIPO"/>
    <n v="5"/>
    <d v="2021-11-01T00:00:00"/>
    <d v="2021-11-05T00:00:00"/>
    <d v="2021-12-07T00:00:00"/>
    <x v="8"/>
    <n v="13455.89"/>
    <n v="0"/>
    <m/>
    <m/>
    <x v="1"/>
    <s v="HIDRO"/>
    <x v="2"/>
    <s v="HIDRO_PAV1"/>
    <s v="HIDRO"/>
    <s v="Construct"/>
    <n v="1"/>
    <s v="pvto"/>
    <n v="8.7680691158863247E-3"/>
    <m/>
    <n v="1"/>
    <n v="12"/>
    <x v="9"/>
    <n v="13455.89"/>
    <n v="6"/>
    <m/>
    <n v="17"/>
    <x v="7"/>
    <n v="13455.89"/>
    <s v="executado"/>
    <s v="executado"/>
    <n v="0"/>
    <n v="0"/>
    <n v="0"/>
    <m/>
    <m/>
    <m/>
    <m/>
    <m/>
  </r>
  <r>
    <s v="1.2.2.6"/>
    <x v="11"/>
    <x v="9"/>
    <x v="11"/>
    <x v="1"/>
    <s v="TIPO"/>
    <n v="5"/>
    <d v="2021-11-15T00:00:00"/>
    <d v="2021-11-19T00:00:00"/>
    <d v="2021-11-15T00:00:00"/>
    <x v="9"/>
    <n v="984.14"/>
    <n v="0"/>
    <m/>
    <m/>
    <x v="1"/>
    <s v="REBINT"/>
    <x v="2"/>
    <s v="REBINT_PAV1"/>
    <s v="REBINT"/>
    <s v="Construct"/>
    <n v="140.59"/>
    <s v="m²"/>
    <n v="6.4128107020110659E-4"/>
    <m/>
    <n v="1"/>
    <n v="14"/>
    <x v="10"/>
    <n v="984.14"/>
    <n v="5"/>
    <m/>
    <n v="14"/>
    <x v="8"/>
    <n v="984.14"/>
    <s v="executado"/>
    <s v="executado"/>
    <n v="0"/>
    <n v="0"/>
    <n v="0"/>
    <m/>
    <m/>
    <m/>
    <m/>
    <m/>
  </r>
  <r>
    <s v="1.2.2.7"/>
    <x v="12"/>
    <x v="10"/>
    <x v="12"/>
    <x v="1"/>
    <s v="TIPO"/>
    <n v="2"/>
    <d v="2021-12-20T00:00:00"/>
    <d v="2021-12-22T00:00:00"/>
    <d v="2021-12-20T00:00:00"/>
    <x v="10"/>
    <n v="3159.37"/>
    <n v="0"/>
    <m/>
    <m/>
    <x v="1"/>
    <s v="SHAFT"/>
    <x v="2"/>
    <s v="SHAFT_PAV1"/>
    <s v="SHAFT"/>
    <s v="Construct"/>
    <n v="10.69"/>
    <s v="m²"/>
    <n v="2.0586950787096045E-3"/>
    <m/>
    <n v="1"/>
    <n v="19"/>
    <x v="11"/>
    <n v="3159.37"/>
    <n v="3"/>
    <m/>
    <n v="19"/>
    <x v="9"/>
    <n v="3159.37"/>
    <s v="executado"/>
    <s v="executado"/>
    <n v="0"/>
    <n v="0"/>
    <n v="0"/>
    <m/>
    <m/>
    <m/>
    <m/>
    <m/>
  </r>
  <r>
    <s v="1.2.2.8"/>
    <x v="13"/>
    <x v="11"/>
    <x v="13"/>
    <x v="1"/>
    <s v="TIPO"/>
    <n v="5"/>
    <d v="2021-12-22T00:00:00"/>
    <d v="2021-12-29T00:00:00"/>
    <d v="2021-12-29T00:00:00"/>
    <x v="0"/>
    <n v="239.07"/>
    <n v="0"/>
    <m/>
    <m/>
    <x v="2"/>
    <s v="IMP"/>
    <x v="2"/>
    <s v="IMP_PAV1"/>
    <s v="IMP"/>
    <s v="Construct"/>
    <n v="6.08"/>
    <s v="m²"/>
    <n v="1.5578176423372545E-4"/>
    <m/>
    <n v="1"/>
    <n v="19"/>
    <x v="12"/>
    <n v="239.07"/>
    <m/>
    <m/>
    <n v="20"/>
    <x v="0"/>
    <n v="0"/>
    <s v="executado"/>
    <s v="executado"/>
    <n v="0"/>
    <n v="0"/>
    <n v="0"/>
    <m/>
    <m/>
    <m/>
    <m/>
    <m/>
  </r>
  <r>
    <s v="1.2.2.9"/>
    <x v="14"/>
    <x v="12"/>
    <x v="14"/>
    <x v="1"/>
    <s v="TIPO"/>
    <n v="5"/>
    <d v="2021-12-29T00:00:00"/>
    <d v="2022-01-05T00:00:00"/>
    <m/>
    <x v="0"/>
    <n v="20435.66"/>
    <n v="0"/>
    <m/>
    <m/>
    <x v="0"/>
    <s v="CERAM"/>
    <x v="2"/>
    <s v="CERAM_PAV1"/>
    <s v="CERAM"/>
    <s v="Construct"/>
    <n v="86.26"/>
    <s v="m²"/>
    <n v="1.3316196796254544E-2"/>
    <m/>
    <n v="0.6"/>
    <n v="20"/>
    <x v="13"/>
    <n v="12261.395999999999"/>
    <m/>
    <m/>
    <n v="0"/>
    <x v="0"/>
    <n v="0"/>
    <d v="2022-01-06T00:00:00"/>
    <d v="2022-01-12T00:00:00"/>
    <n v="21"/>
    <n v="22"/>
    <n v="20435.66"/>
    <m/>
    <m/>
    <m/>
    <m/>
    <m/>
  </r>
  <r>
    <s v="1.2.2.10"/>
    <x v="15"/>
    <x v="13"/>
    <x v="15"/>
    <x v="1"/>
    <s v="TIPO"/>
    <n v="5"/>
    <d v="2022-01-05T00:00:00"/>
    <d v="2022-01-12T00:00:00"/>
    <m/>
    <x v="0"/>
    <n v="6811.28"/>
    <n v="0"/>
    <m/>
    <m/>
    <x v="0"/>
    <s v="GEPINT"/>
    <x v="2"/>
    <s v="GEPINT_PAV1"/>
    <s v="GESSO"/>
    <s v="Construct"/>
    <n v="447.45"/>
    <s v="m²"/>
    <n v="4.4383369518964716E-3"/>
    <m/>
    <m/>
    <n v="21"/>
    <x v="14"/>
    <n v="0"/>
    <m/>
    <m/>
    <n v="0"/>
    <x v="0"/>
    <n v="0"/>
    <d v="2022-01-13T00:00:00"/>
    <d v="2022-01-19T00:00:00"/>
    <n v="22"/>
    <n v="23"/>
    <n v="6811.28"/>
    <m/>
    <m/>
    <m/>
    <m/>
    <m/>
  </r>
  <r>
    <s v="1.2.2.11"/>
    <x v="16"/>
    <x v="14"/>
    <x v="16"/>
    <x v="1"/>
    <s v="TIPO"/>
    <n v="5"/>
    <d v="2022-01-12T00:00:00"/>
    <d v="2022-01-19T00:00:00"/>
    <m/>
    <x v="0"/>
    <n v="26500"/>
    <n v="0"/>
    <m/>
    <m/>
    <x v="0"/>
    <s v="ESQ"/>
    <x v="2"/>
    <s v="ESQ_PAV1"/>
    <s v="ESQ"/>
    <s v="Construct"/>
    <n v="21"/>
    <s v="und"/>
    <n v="1.7267815920833748E-2"/>
    <m/>
    <m/>
    <n v="22"/>
    <x v="15"/>
    <n v="0"/>
    <m/>
    <m/>
    <n v="0"/>
    <x v="0"/>
    <n v="0"/>
    <d v="2022-01-27T00:00:00"/>
    <d v="2022-01-31T00:00:00"/>
    <n v="24"/>
    <n v="25"/>
    <n v="26500"/>
    <m/>
    <m/>
    <m/>
    <m/>
    <m/>
  </r>
  <r>
    <s v="1.2.2.12"/>
    <x v="17"/>
    <x v="15"/>
    <x v="17"/>
    <x v="1"/>
    <s v="TIPO"/>
    <n v="5"/>
    <d v="2022-01-19T00:00:00"/>
    <d v="2022-01-26T00:00:00"/>
    <m/>
    <x v="0"/>
    <n v="5134.5200000000004"/>
    <n v="0"/>
    <m/>
    <m/>
    <x v="0"/>
    <s v="GEPINT"/>
    <x v="2"/>
    <s v="GEPINT_PAV1"/>
    <s v="FIA"/>
    <s v="Construct"/>
    <n v="4"/>
    <s v="apto"/>
    <n v="3.3457338189373321E-3"/>
    <m/>
    <m/>
    <n v="23"/>
    <x v="16"/>
    <n v="0"/>
    <m/>
    <m/>
    <n v="0"/>
    <x v="0"/>
    <n v="0"/>
    <d v="2022-02-01T00:00:00"/>
    <d v="2022-02-07T00:00:00"/>
    <n v="25"/>
    <n v="26"/>
    <n v="5134.5200000000004"/>
    <m/>
    <m/>
    <m/>
    <m/>
    <m/>
  </r>
  <r>
    <s v="1.2.2.13"/>
    <x v="18"/>
    <x v="16"/>
    <x v="18"/>
    <x v="1"/>
    <s v="TIPO"/>
    <n v="5"/>
    <d v="2022-01-26T00:00:00"/>
    <d v="2022-02-02T00:00:00"/>
    <m/>
    <x v="0"/>
    <n v="2297.4899999999998"/>
    <n v="0"/>
    <m/>
    <m/>
    <x v="0"/>
    <s v="FOR"/>
    <x v="2"/>
    <s v="FOR_PAV1"/>
    <s v="FOR"/>
    <s v="Construct"/>
    <n v="29.29"/>
    <s v="m²"/>
    <n v="1.4970805433945783E-3"/>
    <m/>
    <m/>
    <n v="24"/>
    <x v="17"/>
    <n v="0"/>
    <m/>
    <m/>
    <n v="0"/>
    <x v="0"/>
    <n v="0"/>
    <d v="2022-02-08T00:00:00"/>
    <d v="2022-02-14T00:00:00"/>
    <n v="26"/>
    <n v="27"/>
    <n v="2297.4899999999998"/>
    <m/>
    <m/>
    <m/>
    <m/>
    <m/>
  </r>
  <r>
    <s v="1.2.2.17"/>
    <x v="19"/>
    <x v="17"/>
    <x v="19"/>
    <x v="1"/>
    <s v="TIPO"/>
    <n v="5"/>
    <d v="2022-02-02T00:00:00"/>
    <d v="2022-02-09T00:00:00"/>
    <m/>
    <x v="0"/>
    <n v="3617.3"/>
    <n v="0"/>
    <m/>
    <m/>
    <x v="0"/>
    <s v="REVCIRC"/>
    <x v="2"/>
    <s v="REVCIRC_PAV1"/>
    <s v="REVCIRC"/>
    <s v="Construct"/>
    <n v="22.5"/>
    <s v="m²"/>
    <n v="2.3570894539785632E-3"/>
    <m/>
    <m/>
    <n v="25"/>
    <x v="18"/>
    <n v="0"/>
    <m/>
    <m/>
    <n v="0"/>
    <x v="0"/>
    <n v="0"/>
    <d v="2022-02-15T00:00:00"/>
    <d v="2022-02-21T00:00:00"/>
    <n v="27"/>
    <n v="28"/>
    <n v="3617.3"/>
    <m/>
    <m/>
    <m/>
    <m/>
    <m/>
  </r>
  <r>
    <s v="1.2.2.14"/>
    <x v="20"/>
    <x v="18"/>
    <x v="20"/>
    <x v="1"/>
    <s v="TIPO"/>
    <n v="2"/>
    <d v="2022-02-14T00:00:00"/>
    <d v="2022-02-16T00:00:00"/>
    <m/>
    <x v="0"/>
    <n v="1400"/>
    <n v="0"/>
    <m/>
    <m/>
    <x v="0"/>
    <s v="DISJ"/>
    <x v="2"/>
    <s v="DISJ_PAV1"/>
    <s v="DISJ"/>
    <s v="Construct"/>
    <n v="4"/>
    <s v="apto"/>
    <n v="9.1226197317612252E-4"/>
    <m/>
    <m/>
    <n v="27"/>
    <x v="19"/>
    <n v="0"/>
    <m/>
    <m/>
    <n v="0"/>
    <x v="0"/>
    <n v="0"/>
    <d v="2022-02-17T00:00:00"/>
    <d v="2022-02-21T00:00:00"/>
    <n v="27"/>
    <n v="28"/>
    <n v="1400"/>
    <m/>
    <m/>
    <m/>
    <m/>
    <m/>
  </r>
  <r>
    <s v="1.2.2.16"/>
    <x v="21"/>
    <x v="19"/>
    <x v="21"/>
    <x v="1"/>
    <s v="TIPO"/>
    <n v="5"/>
    <d v="2022-02-16T00:00:00"/>
    <d v="2022-02-23T00:00:00"/>
    <m/>
    <x v="0"/>
    <n v="14799.65"/>
    <n v="0"/>
    <m/>
    <m/>
    <x v="0"/>
    <s v="GEPINT"/>
    <x v="2"/>
    <s v="GEPINT_PAV1"/>
    <s v="PINT"/>
    <s v="Construct"/>
    <n v="476.74"/>
    <s v="m²"/>
    <n v="9.6436842223685728E-3"/>
    <m/>
    <m/>
    <n v="27"/>
    <x v="20"/>
    <n v="0"/>
    <m/>
    <m/>
    <n v="0"/>
    <x v="0"/>
    <n v="0"/>
    <d v="2022-02-22T00:00:00"/>
    <d v="2022-02-28T00:00:00"/>
    <n v="28"/>
    <n v="29"/>
    <n v="14799.65"/>
    <m/>
    <m/>
    <m/>
    <m/>
    <m/>
  </r>
  <r>
    <s v="1.2.2.18"/>
    <x v="22"/>
    <x v="20"/>
    <x v="22"/>
    <x v="1"/>
    <s v="TIPO"/>
    <n v="5"/>
    <d v="2022-02-23T00:00:00"/>
    <d v="2022-03-02T00:00:00"/>
    <m/>
    <x v="0"/>
    <n v="5236.0200000000004"/>
    <n v="0"/>
    <m/>
    <m/>
    <x v="0"/>
    <s v="LOU"/>
    <x v="2"/>
    <s v="LOU_PAV1"/>
    <s v="LOU"/>
    <s v="Construct"/>
    <n v="16"/>
    <s v="und"/>
    <n v="3.411872811992601E-3"/>
    <m/>
    <m/>
    <n v="28"/>
    <x v="21"/>
    <n v="0"/>
    <m/>
    <m/>
    <n v="0"/>
    <x v="0"/>
    <n v="0"/>
    <d v="2022-03-10T00:00:00"/>
    <d v="2022-03-14T00:00:00"/>
    <n v="30"/>
    <n v="31"/>
    <n v="5236.0200000000004"/>
    <m/>
    <m/>
    <m/>
    <m/>
    <m/>
  </r>
  <r>
    <s v="1.2.2.19"/>
    <x v="23"/>
    <x v="21"/>
    <x v="23"/>
    <x v="1"/>
    <s v="TIPO"/>
    <n v="5"/>
    <d v="2022-03-02T00:00:00"/>
    <d v="2022-03-09T00:00:00"/>
    <m/>
    <x v="0"/>
    <n v="10400"/>
    <n v="0"/>
    <m/>
    <m/>
    <x v="0"/>
    <s v="PM"/>
    <x v="2"/>
    <s v="PM_PAV1"/>
    <s v="PM"/>
    <s v="Construct"/>
    <n v="20"/>
    <s v="und"/>
    <n v="6.7768032293083385E-3"/>
    <m/>
    <m/>
    <n v="29"/>
    <x v="22"/>
    <n v="0"/>
    <m/>
    <m/>
    <n v="0"/>
    <x v="0"/>
    <n v="0"/>
    <d v="2022-03-15T00:00:00"/>
    <d v="2022-03-17T00:00:00"/>
    <n v="31"/>
    <n v="31"/>
    <n v="10400"/>
    <m/>
    <m/>
    <m/>
    <m/>
    <m/>
  </r>
  <r>
    <s v="1.2.2.24"/>
    <x v="24"/>
    <x v="22"/>
    <x v="24"/>
    <x v="1"/>
    <s v="TIPO"/>
    <n v="2"/>
    <d v="2022-03-02T00:00:00"/>
    <d v="2022-03-04T00:00:00"/>
    <m/>
    <x v="0"/>
    <n v="2054.02"/>
    <n v="0"/>
    <m/>
    <m/>
    <x v="0"/>
    <s v="EF"/>
    <x v="2"/>
    <s v="EF_PAV1"/>
    <s v="EF"/>
    <s v="Construct"/>
    <n v="4.17"/>
    <s v="m"/>
    <n v="1.3384316701022993E-3"/>
    <m/>
    <m/>
    <n v="29"/>
    <x v="21"/>
    <n v="0"/>
    <m/>
    <m/>
    <n v="0"/>
    <x v="0"/>
    <n v="0"/>
    <d v="2022-03-10T00:00:00"/>
    <d v="2022-03-14T00:00:00"/>
    <n v="30"/>
    <n v="31"/>
    <n v="2054.02"/>
    <m/>
    <m/>
    <m/>
    <m/>
    <m/>
  </r>
  <r>
    <s v="1.2.2.15"/>
    <x v="25"/>
    <x v="23"/>
    <x v="25"/>
    <x v="1"/>
    <s v="TIPO"/>
    <n v="5"/>
    <d v="2022-03-09T00:00:00"/>
    <d v="2022-03-16T00:00:00"/>
    <m/>
    <x v="0"/>
    <n v="13171.26"/>
    <n v="0"/>
    <m/>
    <m/>
    <x v="0"/>
    <s v="LAM"/>
    <x v="2"/>
    <s v="LAM_PAV1"/>
    <s v="LAM"/>
    <s v="Construct"/>
    <n v="80.88"/>
    <s v="m²"/>
    <n v="8.5825997405826679E-3"/>
    <m/>
    <m/>
    <n v="30"/>
    <x v="23"/>
    <n v="0"/>
    <m/>
    <m/>
    <n v="0"/>
    <x v="0"/>
    <n v="0"/>
    <d v="2022-03-22T00:00:00"/>
    <d v="2022-03-28T00:00:00"/>
    <n v="32"/>
    <n v="33"/>
    <n v="13171.26"/>
    <m/>
    <m/>
    <m/>
    <m/>
    <m/>
  </r>
  <r>
    <s v="1.2.2.20"/>
    <x v="26"/>
    <x v="24"/>
    <x v="26"/>
    <x v="1"/>
    <s v="TIPO"/>
    <n v="2"/>
    <d v="2022-03-28T00:00:00"/>
    <d v="2022-03-30T00:00:00"/>
    <m/>
    <x v="0"/>
    <n v="1340.04"/>
    <n v="0"/>
    <m/>
    <m/>
    <x v="0"/>
    <s v="METAIS"/>
    <x v="2"/>
    <s v="METAIS_PAV1"/>
    <s v="METAIS"/>
    <s v="Construct"/>
    <n v="12"/>
    <s v="und"/>
    <n v="8.7319109609637949E-4"/>
    <m/>
    <m/>
    <n v="33"/>
    <x v="24"/>
    <n v="0"/>
    <m/>
    <m/>
    <n v="0"/>
    <x v="0"/>
    <n v="0"/>
    <d v="2022-03-17T00:00:00"/>
    <d v="2022-03-21T00:00:00"/>
    <n v="31"/>
    <n v="32"/>
    <n v="1340.04"/>
    <m/>
    <m/>
    <m/>
    <m/>
    <m/>
  </r>
  <r>
    <s v="1.2.2.21"/>
    <x v="27"/>
    <x v="25"/>
    <x v="27"/>
    <x v="1"/>
    <s v="TIPO"/>
    <n v="2"/>
    <d v="2022-03-28T00:00:00"/>
    <d v="2022-03-30T00:00:00"/>
    <m/>
    <x v="0"/>
    <n v="0"/>
    <n v="0"/>
    <m/>
    <m/>
    <x v="0"/>
    <s v="GEPINT"/>
    <x v="2"/>
    <s v="GEPINT_PAV1"/>
    <s v="ACAB"/>
    <s v="Construct"/>
    <n v="4"/>
    <s v="apto"/>
    <n v="0"/>
    <m/>
    <m/>
    <n v="33"/>
    <x v="24"/>
    <n v="0"/>
    <m/>
    <m/>
    <n v="0"/>
    <x v="0"/>
    <n v="0"/>
    <d v="2022-03-17T00:00:00"/>
    <d v="2022-03-21T00:00:00"/>
    <n v="31"/>
    <n v="32"/>
    <n v="0"/>
    <m/>
    <m/>
    <m/>
    <m/>
    <m/>
  </r>
  <r>
    <s v="1.2.2.22"/>
    <x v="28"/>
    <x v="26"/>
    <x v="28"/>
    <x v="1"/>
    <s v="TIPO"/>
    <n v="5"/>
    <d v="2022-03-30T00:00:00"/>
    <d v="2022-04-06T00:00:00"/>
    <m/>
    <x v="0"/>
    <n v="3687.38"/>
    <n v="0"/>
    <m/>
    <m/>
    <x v="0"/>
    <s v="GEPINT"/>
    <x v="2"/>
    <s v="GEPINT_PAV1"/>
    <s v="PINTF"/>
    <s v="Construct"/>
    <n v="614.55999999999995"/>
    <s v="m²"/>
    <n v="2.4027546818929791E-3"/>
    <m/>
    <m/>
    <n v="33"/>
    <x v="25"/>
    <n v="0"/>
    <m/>
    <m/>
    <n v="0"/>
    <x v="0"/>
    <n v="0"/>
    <d v="2022-03-29T00:00:00"/>
    <d v="2022-04-04T00:00:00"/>
    <n v="33"/>
    <n v="34"/>
    <n v="3687.38"/>
    <m/>
    <m/>
    <m/>
    <m/>
    <m/>
  </r>
  <r>
    <s v="1.2.2.23"/>
    <x v="29"/>
    <x v="27"/>
    <x v="29"/>
    <x v="1"/>
    <s v="TIPO"/>
    <n v="2"/>
    <d v="2022-04-18T00:00:00"/>
    <d v="2022-04-20T00:00:00"/>
    <m/>
    <x v="0"/>
    <n v="500"/>
    <n v="0"/>
    <m/>
    <m/>
    <x v="0"/>
    <s v="GEPINT"/>
    <x v="2"/>
    <s v="GEPINT_PAV1"/>
    <s v="COMPL"/>
    <s v="Construct"/>
    <n v="0.25"/>
    <s v="torre"/>
    <n v="3.2580784756290089E-4"/>
    <m/>
    <m/>
    <n v="36"/>
    <x v="6"/>
    <n v="0"/>
    <m/>
    <m/>
    <n v="0"/>
    <x v="0"/>
    <n v="0"/>
    <d v="2022-04-05T00:00:00"/>
    <d v="2022-04-07T00:00:00"/>
    <n v="34"/>
    <n v="34"/>
    <n v="500"/>
    <m/>
    <m/>
    <m/>
    <m/>
    <m/>
  </r>
  <r>
    <s v="1.3"/>
    <x v="30"/>
    <x v="0"/>
    <x v="30"/>
    <x v="0"/>
    <m/>
    <n v="140"/>
    <d v="2021-10-11T00:00:00"/>
    <d v="2022-04-22T00:00:00"/>
    <m/>
    <x v="0"/>
    <m/>
    <n v="0"/>
    <m/>
    <m/>
    <x v="0"/>
    <m/>
    <x v="0"/>
    <s v="_"/>
    <n v="0"/>
    <n v="0"/>
    <m/>
    <m/>
    <n v="0"/>
    <m/>
    <m/>
    <n v="9"/>
    <x v="6"/>
    <n v="0"/>
    <m/>
    <m/>
    <n v="0"/>
    <x v="0"/>
    <n v="0"/>
    <d v="2021-10-11T00:00:00"/>
    <d v="2022-04-14T00:00:00"/>
    <n v="9"/>
    <n v="35"/>
    <n v="0"/>
    <m/>
    <m/>
    <m/>
    <m/>
    <m/>
  </r>
  <r>
    <s v="1.3.2.3"/>
    <x v="8"/>
    <x v="6"/>
    <x v="31"/>
    <x v="1"/>
    <s v="TIPO"/>
    <n v="5"/>
    <d v="2021-10-11T00:00:00"/>
    <d v="2021-10-15T00:00:00"/>
    <d v="2021-10-18T00:00:00"/>
    <x v="11"/>
    <n v="96851.74"/>
    <n v="0"/>
    <m/>
    <m/>
    <x v="1"/>
    <s v="ALV"/>
    <x v="3"/>
    <s v="ALV_PAV2"/>
    <s v="ALV"/>
    <s v="Construct"/>
    <n v="390.7"/>
    <s v="m²"/>
    <n v="6.3110113884243424E-2"/>
    <m/>
    <n v="1"/>
    <n v="9"/>
    <x v="26"/>
    <n v="96851.74"/>
    <n v="5"/>
    <m/>
    <n v="10"/>
    <x v="10"/>
    <n v="96851.74"/>
    <s v="executado"/>
    <s v="executado"/>
    <n v="0"/>
    <n v="0"/>
    <n v="0"/>
    <m/>
    <m/>
    <m/>
    <m/>
    <m/>
  </r>
  <r>
    <s v="1.3.2.4"/>
    <x v="9"/>
    <x v="7"/>
    <x v="32"/>
    <x v="1"/>
    <s v="TIPO"/>
    <n v="5"/>
    <d v="2021-10-18T00:00:00"/>
    <d v="2021-10-22T00:00:00"/>
    <d v="2021-10-25T00:00:00"/>
    <x v="12"/>
    <n v="64892.03"/>
    <n v="0"/>
    <m/>
    <m/>
    <x v="1"/>
    <s v="ESTINLOCO"/>
    <x v="3"/>
    <s v="ESTINLOCO_PAV2"/>
    <s v="ESTINLOCO"/>
    <s v="Construct"/>
    <n v="25.44"/>
    <s v="m³"/>
    <n v="4.2284665236574384E-2"/>
    <m/>
    <n v="1"/>
    <n v="10"/>
    <x v="27"/>
    <n v="64892.03"/>
    <n v="5"/>
    <m/>
    <n v="11"/>
    <x v="11"/>
    <n v="64892.03"/>
    <s v="executado"/>
    <s v="executado"/>
    <n v="0"/>
    <n v="0"/>
    <n v="0"/>
    <m/>
    <m/>
    <m/>
    <m/>
    <m/>
  </r>
  <r>
    <s v="1.3.2.5"/>
    <x v="10"/>
    <x v="8"/>
    <x v="33"/>
    <x v="1"/>
    <s v="TIPO"/>
    <n v="5"/>
    <d v="2021-11-08T00:00:00"/>
    <d v="2021-11-12T00:00:00"/>
    <d v="2021-11-29T00:00:00"/>
    <x v="13"/>
    <n v="13455.89"/>
    <n v="0"/>
    <m/>
    <m/>
    <x v="1"/>
    <s v="HIDRO"/>
    <x v="3"/>
    <s v="HIDRO_PAV2"/>
    <s v="HIDRO"/>
    <s v="Construct"/>
    <n v="1"/>
    <s v="pvto"/>
    <n v="8.7680691158863247E-3"/>
    <m/>
    <n v="1"/>
    <n v="13"/>
    <x v="28"/>
    <n v="13455.89"/>
    <n v="6"/>
    <m/>
    <n v="16"/>
    <x v="12"/>
    <n v="13455.89"/>
    <s v="executado"/>
    <s v="executado"/>
    <n v="0"/>
    <n v="0"/>
    <n v="0"/>
    <m/>
    <m/>
    <m/>
    <m/>
    <m/>
  </r>
  <r>
    <s v="1.3.2.6"/>
    <x v="11"/>
    <x v="9"/>
    <x v="34"/>
    <x v="1"/>
    <s v="TIPO"/>
    <n v="5"/>
    <d v="2021-11-22T00:00:00"/>
    <d v="2021-11-26T00:00:00"/>
    <d v="2021-11-22T00:00:00"/>
    <x v="14"/>
    <n v="984.14"/>
    <n v="0"/>
    <m/>
    <m/>
    <x v="1"/>
    <s v="REBINT"/>
    <x v="3"/>
    <s v="REBINT_PAV2"/>
    <s v="REBINT"/>
    <s v="Construct"/>
    <n v="140.59"/>
    <s v="m²"/>
    <n v="6.4128107020110659E-4"/>
    <m/>
    <n v="1"/>
    <n v="15"/>
    <x v="29"/>
    <n v="984.14"/>
    <n v="5"/>
    <m/>
    <n v="15"/>
    <x v="13"/>
    <n v="984.14"/>
    <s v="executado"/>
    <s v="executado"/>
    <n v="0"/>
    <n v="0"/>
    <n v="0"/>
    <m/>
    <m/>
    <m/>
    <m/>
    <m/>
  </r>
  <r>
    <s v="1.3.2.7"/>
    <x v="12"/>
    <x v="10"/>
    <x v="35"/>
    <x v="1"/>
    <s v="TIPO"/>
    <n v="2"/>
    <d v="2021-12-22T00:00:00"/>
    <d v="2021-12-24T00:00:00"/>
    <d v="2021-12-22T00:00:00"/>
    <x v="15"/>
    <n v="3159.37"/>
    <n v="0"/>
    <m/>
    <m/>
    <x v="1"/>
    <s v="SHAFT"/>
    <x v="3"/>
    <s v="SHAFT_PAV2"/>
    <s v="SHAFT"/>
    <s v="Construct"/>
    <n v="10.69"/>
    <s v="m²"/>
    <n v="2.0586950787096045E-3"/>
    <m/>
    <n v="1"/>
    <n v="19"/>
    <x v="11"/>
    <n v="3159.37"/>
    <n v="3"/>
    <m/>
    <n v="19"/>
    <x v="9"/>
    <n v="3159.37"/>
    <s v="executado"/>
    <s v="executado"/>
    <n v="0"/>
    <n v="0"/>
    <n v="0"/>
    <m/>
    <m/>
    <m/>
    <m/>
    <m/>
  </r>
  <r>
    <s v="1.3.2.8"/>
    <x v="13"/>
    <x v="11"/>
    <x v="36"/>
    <x v="1"/>
    <s v="TIPO"/>
    <n v="5"/>
    <d v="2021-12-29T00:00:00"/>
    <d v="2022-01-05T00:00:00"/>
    <m/>
    <x v="0"/>
    <n v="239.07"/>
    <n v="0"/>
    <m/>
    <m/>
    <x v="0"/>
    <s v="IMP"/>
    <x v="3"/>
    <s v="IMP_PAV2"/>
    <s v="IMP"/>
    <s v="Construct"/>
    <n v="6.08"/>
    <s v="m²"/>
    <n v="1.5578176423372545E-4"/>
    <m/>
    <n v="0.6"/>
    <n v="20"/>
    <x v="13"/>
    <n v="143.44199999999998"/>
    <m/>
    <m/>
    <n v="0"/>
    <x v="0"/>
    <n v="0"/>
    <d v="2022-01-06T00:00:00"/>
    <d v="2022-01-12T00:00:00"/>
    <n v="21"/>
    <n v="22"/>
    <n v="239.07"/>
    <m/>
    <m/>
    <m/>
    <m/>
    <m/>
  </r>
  <r>
    <s v="1.3.2.9"/>
    <x v="14"/>
    <x v="12"/>
    <x v="37"/>
    <x v="1"/>
    <s v="TIPO"/>
    <n v="5"/>
    <d v="2022-01-05T00:00:00"/>
    <d v="2022-01-12T00:00:00"/>
    <m/>
    <x v="0"/>
    <n v="20435.66"/>
    <n v="0"/>
    <m/>
    <m/>
    <x v="0"/>
    <s v="CERAM"/>
    <x v="3"/>
    <s v="CERAM_PAV2"/>
    <s v="CERAM"/>
    <s v="Construct"/>
    <n v="86.26"/>
    <s v="m²"/>
    <n v="1.3316196796254544E-2"/>
    <m/>
    <m/>
    <n v="21"/>
    <x v="14"/>
    <n v="0"/>
    <m/>
    <m/>
    <n v="0"/>
    <x v="0"/>
    <n v="0"/>
    <d v="2022-01-13T00:00:00"/>
    <d v="2022-01-19T00:00:00"/>
    <n v="22"/>
    <n v="23"/>
    <n v="20435.66"/>
    <m/>
    <m/>
    <m/>
    <m/>
    <m/>
  </r>
  <r>
    <s v="1.3.2.10"/>
    <x v="15"/>
    <x v="13"/>
    <x v="38"/>
    <x v="1"/>
    <s v="TIPO"/>
    <n v="5"/>
    <d v="2022-01-12T00:00:00"/>
    <d v="2022-01-19T00:00:00"/>
    <m/>
    <x v="0"/>
    <n v="6811.28"/>
    <n v="0"/>
    <m/>
    <m/>
    <x v="0"/>
    <s v="GEPINT"/>
    <x v="3"/>
    <s v="GEPINT_PAV2"/>
    <s v="GESSO"/>
    <s v="Construct"/>
    <n v="447.45"/>
    <s v="m²"/>
    <n v="4.4383369518964716E-3"/>
    <m/>
    <m/>
    <n v="22"/>
    <x v="15"/>
    <n v="0"/>
    <m/>
    <m/>
    <n v="0"/>
    <x v="0"/>
    <n v="0"/>
    <d v="2022-01-20T00:00:00"/>
    <d v="2022-01-26T00:00:00"/>
    <n v="23"/>
    <n v="24"/>
    <n v="6811.28"/>
    <m/>
    <m/>
    <m/>
    <m/>
    <m/>
  </r>
  <r>
    <s v="1.3.2.11"/>
    <x v="16"/>
    <x v="14"/>
    <x v="39"/>
    <x v="1"/>
    <s v="TIPO"/>
    <n v="5"/>
    <d v="2022-01-19T00:00:00"/>
    <d v="2022-01-26T00:00:00"/>
    <m/>
    <x v="0"/>
    <n v="26500"/>
    <n v="0"/>
    <m/>
    <m/>
    <x v="0"/>
    <s v="ESQ"/>
    <x v="3"/>
    <s v="ESQ_PAV2"/>
    <s v="ESQ"/>
    <s v="Construct"/>
    <n v="21"/>
    <s v="und"/>
    <n v="1.7267815920833748E-2"/>
    <m/>
    <m/>
    <n v="23"/>
    <x v="16"/>
    <n v="0"/>
    <m/>
    <m/>
    <n v="0"/>
    <x v="0"/>
    <n v="0"/>
    <d v="2022-02-01T00:00:00"/>
    <d v="2022-02-03T00:00:00"/>
    <n v="25"/>
    <n v="25"/>
    <n v="26500"/>
    <m/>
    <m/>
    <m/>
    <m/>
    <m/>
  </r>
  <r>
    <s v="1.3.2.12"/>
    <x v="17"/>
    <x v="15"/>
    <x v="40"/>
    <x v="1"/>
    <s v="TIPO"/>
    <n v="5"/>
    <d v="2022-01-26T00:00:00"/>
    <d v="2022-02-02T00:00:00"/>
    <m/>
    <x v="0"/>
    <n v="5134.5200000000004"/>
    <n v="0"/>
    <m/>
    <m/>
    <x v="0"/>
    <s v="GEPINT"/>
    <x v="3"/>
    <s v="GEPINT_PAV2"/>
    <s v="FIA"/>
    <s v="Construct"/>
    <n v="4"/>
    <s v="apto"/>
    <n v="3.3457338189373321E-3"/>
    <m/>
    <m/>
    <n v="24"/>
    <x v="17"/>
    <n v="0"/>
    <m/>
    <m/>
    <n v="0"/>
    <x v="0"/>
    <n v="0"/>
    <d v="2022-02-08T00:00:00"/>
    <d v="2022-02-14T00:00:00"/>
    <n v="26"/>
    <n v="27"/>
    <n v="5134.5200000000004"/>
    <m/>
    <m/>
    <m/>
    <m/>
    <m/>
  </r>
  <r>
    <s v="1.3.2.13"/>
    <x v="18"/>
    <x v="16"/>
    <x v="41"/>
    <x v="1"/>
    <s v="TIPO"/>
    <n v="5"/>
    <d v="2022-02-02T00:00:00"/>
    <d v="2022-02-09T00:00:00"/>
    <m/>
    <x v="0"/>
    <n v="2297.4899999999998"/>
    <n v="0"/>
    <m/>
    <m/>
    <x v="0"/>
    <s v="FOR"/>
    <x v="3"/>
    <s v="FOR_PAV2"/>
    <s v="FOR"/>
    <s v="Construct"/>
    <n v="29.29"/>
    <s v="m²"/>
    <n v="1.4970805433945783E-3"/>
    <m/>
    <m/>
    <n v="25"/>
    <x v="18"/>
    <n v="0"/>
    <m/>
    <m/>
    <n v="0"/>
    <x v="0"/>
    <n v="0"/>
    <d v="2022-02-15T00:00:00"/>
    <d v="2022-02-21T00:00:00"/>
    <n v="27"/>
    <n v="28"/>
    <n v="2297.4899999999998"/>
    <m/>
    <m/>
    <m/>
    <m/>
    <m/>
  </r>
  <r>
    <s v="1.3.2.17"/>
    <x v="19"/>
    <x v="17"/>
    <x v="42"/>
    <x v="1"/>
    <s v="TIPO"/>
    <n v="5"/>
    <d v="2022-02-09T00:00:00"/>
    <d v="2022-02-16T00:00:00"/>
    <m/>
    <x v="0"/>
    <n v="3617.43"/>
    <n v="0"/>
    <m/>
    <m/>
    <x v="0"/>
    <s v="REVCIRC"/>
    <x v="3"/>
    <s v="REVCIRC_PAV2"/>
    <s v="REVCIRC"/>
    <s v="Construct"/>
    <n v="22.5"/>
    <s v="m²"/>
    <n v="2.3571741640189292E-3"/>
    <m/>
    <m/>
    <n v="26"/>
    <x v="19"/>
    <n v="0"/>
    <m/>
    <m/>
    <n v="0"/>
    <x v="0"/>
    <n v="0"/>
    <d v="2022-02-22T00:00:00"/>
    <d v="2022-02-28T00:00:00"/>
    <n v="28"/>
    <n v="29"/>
    <n v="3617.43"/>
    <m/>
    <m/>
    <m/>
    <m/>
    <m/>
  </r>
  <r>
    <s v="1.3.2.14"/>
    <x v="20"/>
    <x v="18"/>
    <x v="43"/>
    <x v="1"/>
    <s v="TIPO"/>
    <n v="2"/>
    <d v="2022-02-16T00:00:00"/>
    <d v="2022-02-18T00:00:00"/>
    <m/>
    <x v="0"/>
    <n v="1400"/>
    <n v="0"/>
    <m/>
    <m/>
    <x v="0"/>
    <s v="DISJ"/>
    <x v="3"/>
    <s v="DISJ_PAV2"/>
    <s v="DISJ"/>
    <s v="Construct"/>
    <n v="4"/>
    <s v="apto"/>
    <n v="9.1226197317612252E-4"/>
    <m/>
    <m/>
    <n v="27"/>
    <x v="19"/>
    <n v="0"/>
    <m/>
    <m/>
    <n v="0"/>
    <x v="0"/>
    <n v="0"/>
    <d v="2022-02-22T00:00:00"/>
    <d v="2022-02-24T00:00:00"/>
    <n v="28"/>
    <n v="28"/>
    <n v="1400"/>
    <m/>
    <m/>
    <m/>
    <m/>
    <m/>
  </r>
  <r>
    <s v="1.3.2.16"/>
    <x v="21"/>
    <x v="19"/>
    <x v="44"/>
    <x v="1"/>
    <s v="TIPO"/>
    <n v="5"/>
    <d v="2022-02-23T00:00:00"/>
    <d v="2022-03-02T00:00:00"/>
    <m/>
    <x v="0"/>
    <n v="14799.65"/>
    <n v="0"/>
    <m/>
    <m/>
    <x v="0"/>
    <s v="GEPINT"/>
    <x v="3"/>
    <s v="GEPINT_PAV2"/>
    <s v="PINT"/>
    <s v="Construct"/>
    <n v="476.74"/>
    <s v="m²"/>
    <n v="9.6436842223685728E-3"/>
    <m/>
    <m/>
    <n v="28"/>
    <x v="21"/>
    <n v="0"/>
    <m/>
    <m/>
    <n v="0"/>
    <x v="0"/>
    <n v="0"/>
    <d v="2022-03-01T00:00:00"/>
    <d v="2022-03-07T00:00:00"/>
    <n v="29"/>
    <n v="30"/>
    <n v="14799.65"/>
    <m/>
    <m/>
    <m/>
    <m/>
    <m/>
  </r>
  <r>
    <s v="1.3.2.18"/>
    <x v="22"/>
    <x v="20"/>
    <x v="45"/>
    <x v="1"/>
    <s v="TIPO"/>
    <n v="5"/>
    <d v="2022-03-02T00:00:00"/>
    <d v="2022-03-09T00:00:00"/>
    <m/>
    <x v="0"/>
    <n v="5236.0200000000004"/>
    <n v="0"/>
    <m/>
    <m/>
    <x v="0"/>
    <s v="LOU"/>
    <x v="3"/>
    <s v="LOU_PAV2"/>
    <s v="LOU"/>
    <s v="Construct"/>
    <n v="16"/>
    <s v="und"/>
    <n v="3.411872811992601E-3"/>
    <m/>
    <m/>
    <n v="29"/>
    <x v="22"/>
    <n v="0"/>
    <m/>
    <m/>
    <n v="0"/>
    <x v="0"/>
    <n v="0"/>
    <d v="2022-03-15T00:00:00"/>
    <d v="2022-03-17T00:00:00"/>
    <n v="31"/>
    <n v="31"/>
    <n v="5236.0200000000004"/>
    <m/>
    <m/>
    <m/>
    <m/>
    <m/>
  </r>
  <r>
    <s v="1.3.2.24"/>
    <x v="24"/>
    <x v="22"/>
    <x v="46"/>
    <x v="1"/>
    <s v="TIPO"/>
    <n v="2"/>
    <d v="2022-03-02T00:00:00"/>
    <d v="2022-03-04T00:00:00"/>
    <m/>
    <x v="0"/>
    <n v="2054.02"/>
    <n v="0"/>
    <m/>
    <m/>
    <x v="0"/>
    <s v="EF"/>
    <x v="3"/>
    <s v="EF_PAV2"/>
    <s v="EF"/>
    <s v="Construct"/>
    <n v="4.17"/>
    <s v="und"/>
    <n v="1.3384316701022993E-3"/>
    <m/>
    <m/>
    <n v="29"/>
    <x v="21"/>
    <n v="0"/>
    <m/>
    <m/>
    <n v="0"/>
    <x v="0"/>
    <n v="0"/>
    <d v="2022-03-10T00:00:00"/>
    <d v="2022-03-14T00:00:00"/>
    <n v="30"/>
    <n v="31"/>
    <n v="2054.02"/>
    <m/>
    <m/>
    <m/>
    <m/>
    <m/>
  </r>
  <r>
    <s v="1.3.2.19"/>
    <x v="23"/>
    <x v="21"/>
    <x v="47"/>
    <x v="1"/>
    <s v="TIPO"/>
    <n v="5"/>
    <d v="2022-03-09T00:00:00"/>
    <d v="2022-03-16T00:00:00"/>
    <m/>
    <x v="0"/>
    <n v="10400"/>
    <n v="0"/>
    <m/>
    <m/>
    <x v="0"/>
    <s v="PM"/>
    <x v="3"/>
    <s v="PM_PAV2"/>
    <s v="PM"/>
    <s v="Construct"/>
    <n v="20"/>
    <s v="m"/>
    <n v="6.7768032293083385E-3"/>
    <m/>
    <m/>
    <n v="30"/>
    <x v="23"/>
    <n v="0"/>
    <m/>
    <m/>
    <n v="0"/>
    <x v="0"/>
    <n v="0"/>
    <d v="2022-03-17T00:00:00"/>
    <d v="2022-03-21T00:00:00"/>
    <n v="31"/>
    <n v="32"/>
    <n v="10400"/>
    <m/>
    <m/>
    <m/>
    <m/>
    <m/>
  </r>
  <r>
    <s v="1.3.2.15"/>
    <x v="25"/>
    <x v="23"/>
    <x v="48"/>
    <x v="1"/>
    <s v="TIPO"/>
    <n v="5"/>
    <d v="2022-03-16T00:00:00"/>
    <d v="2022-03-23T00:00:00"/>
    <m/>
    <x v="0"/>
    <n v="13171.26"/>
    <n v="0"/>
    <m/>
    <m/>
    <x v="0"/>
    <s v="LAM"/>
    <x v="3"/>
    <s v="LAM_PAV2"/>
    <s v="LAM"/>
    <s v="Construct"/>
    <n v="80.88"/>
    <s v="m²"/>
    <n v="8.5825997405826679E-3"/>
    <m/>
    <m/>
    <n v="31"/>
    <x v="30"/>
    <n v="0"/>
    <m/>
    <m/>
    <n v="0"/>
    <x v="0"/>
    <n v="0"/>
    <d v="2022-03-29T00:00:00"/>
    <d v="2022-04-04T00:00:00"/>
    <n v="33"/>
    <n v="34"/>
    <n v="13171.26"/>
    <m/>
    <m/>
    <m/>
    <m/>
    <m/>
  </r>
  <r>
    <s v="1.3.2.20"/>
    <x v="26"/>
    <x v="24"/>
    <x v="49"/>
    <x v="1"/>
    <s v="TIPO"/>
    <n v="2"/>
    <d v="2022-03-30T00:00:00"/>
    <d v="2022-04-01T00:00:00"/>
    <m/>
    <x v="0"/>
    <n v="1340.04"/>
    <n v="0"/>
    <m/>
    <m/>
    <x v="0"/>
    <s v="METAIS"/>
    <x v="3"/>
    <s v="METAIS_PAV2"/>
    <s v="METAIS"/>
    <s v="Construct"/>
    <n v="12"/>
    <s v="und"/>
    <n v="8.7319109609637949E-4"/>
    <m/>
    <m/>
    <n v="33"/>
    <x v="24"/>
    <n v="0"/>
    <m/>
    <m/>
    <n v="0"/>
    <x v="0"/>
    <n v="0"/>
    <d v="2022-03-22T00:00:00"/>
    <d v="2022-03-24T00:00:00"/>
    <n v="32"/>
    <n v="32"/>
    <n v="1340.04"/>
    <m/>
    <m/>
    <m/>
    <m/>
    <m/>
  </r>
  <r>
    <s v="1.3.2.21"/>
    <x v="27"/>
    <x v="25"/>
    <x v="50"/>
    <x v="1"/>
    <s v="TIPO"/>
    <n v="2"/>
    <d v="2022-03-30T00:00:00"/>
    <d v="2022-04-01T00:00:00"/>
    <m/>
    <x v="0"/>
    <n v="0"/>
    <n v="0"/>
    <m/>
    <m/>
    <x v="0"/>
    <s v="GEPINT"/>
    <x v="3"/>
    <s v="GEPINT_PAV2"/>
    <s v="ACAB"/>
    <s v="Construct"/>
    <n v="4"/>
    <s v="apto"/>
    <n v="0"/>
    <m/>
    <m/>
    <n v="33"/>
    <x v="24"/>
    <n v="0"/>
    <m/>
    <m/>
    <n v="0"/>
    <x v="0"/>
    <n v="0"/>
    <d v="2022-03-22T00:00:00"/>
    <d v="2022-03-24T00:00:00"/>
    <n v="32"/>
    <n v="32"/>
    <n v="0"/>
    <m/>
    <m/>
    <m/>
    <m/>
    <m/>
  </r>
  <r>
    <s v="1.3.2.22"/>
    <x v="28"/>
    <x v="26"/>
    <x v="51"/>
    <x v="1"/>
    <s v="TIPO"/>
    <n v="5"/>
    <d v="2022-04-06T00:00:00"/>
    <d v="2022-04-13T00:00:00"/>
    <m/>
    <x v="0"/>
    <n v="3687.38"/>
    <n v="0"/>
    <m/>
    <m/>
    <x v="0"/>
    <s v="GEPINT"/>
    <x v="3"/>
    <s v="GEPINT_PAV2"/>
    <s v="PINTF"/>
    <s v="Construct"/>
    <n v="614.55999999999995"/>
    <s v="m²"/>
    <n v="2.4027546818929791E-3"/>
    <m/>
    <m/>
    <n v="34"/>
    <x v="31"/>
    <n v="0"/>
    <m/>
    <m/>
    <n v="0"/>
    <x v="0"/>
    <n v="0"/>
    <d v="2022-04-05T00:00:00"/>
    <d v="2022-04-11T00:00:00"/>
    <n v="34"/>
    <n v="35"/>
    <n v="3687.38"/>
    <m/>
    <m/>
    <m/>
    <m/>
    <m/>
  </r>
  <r>
    <s v="1.3.2.23"/>
    <x v="29"/>
    <x v="27"/>
    <x v="52"/>
    <x v="1"/>
    <s v="TIPO"/>
    <n v="2"/>
    <d v="2022-04-20T00:00:00"/>
    <d v="2022-04-22T00:00:00"/>
    <m/>
    <x v="0"/>
    <n v="500"/>
    <n v="0"/>
    <m/>
    <m/>
    <x v="0"/>
    <s v="GEPINT"/>
    <x v="3"/>
    <s v="GEPINT_PAV2"/>
    <s v="COMPL"/>
    <s v="Construct"/>
    <n v="0.25"/>
    <s v="torre"/>
    <n v="3.2580784756290089E-4"/>
    <m/>
    <m/>
    <n v="36"/>
    <x v="6"/>
    <n v="0"/>
    <m/>
    <m/>
    <n v="0"/>
    <x v="0"/>
    <n v="0"/>
    <d v="2022-04-12T00:00:00"/>
    <d v="2022-04-14T00:00:00"/>
    <n v="35"/>
    <n v="35"/>
    <n v="500"/>
    <m/>
    <m/>
    <m/>
    <m/>
    <m/>
  </r>
  <r>
    <s v="1.4"/>
    <x v="31"/>
    <x v="0"/>
    <x v="53"/>
    <x v="0"/>
    <m/>
    <n v="132"/>
    <d v="2021-10-25T00:00:00"/>
    <d v="2022-04-27T00:00:00"/>
    <m/>
    <x v="0"/>
    <m/>
    <n v="0"/>
    <m/>
    <m/>
    <x v="0"/>
    <m/>
    <x v="0"/>
    <s v="_"/>
    <n v="0"/>
    <n v="0"/>
    <m/>
    <m/>
    <n v="0"/>
    <m/>
    <m/>
    <n v="11"/>
    <x v="0"/>
    <n v="0"/>
    <m/>
    <m/>
    <n v="0"/>
    <x v="0"/>
    <n v="0"/>
    <d v="2021-10-25T00:00:00"/>
    <d v="2022-04-21T00:00:00"/>
    <n v="11"/>
    <n v="36"/>
    <n v="0"/>
    <m/>
    <m/>
    <m/>
    <m/>
    <m/>
  </r>
  <r>
    <s v="1.4.2.3"/>
    <x v="8"/>
    <x v="6"/>
    <x v="54"/>
    <x v="1"/>
    <s v="TIPO"/>
    <n v="5"/>
    <d v="2021-10-25T00:00:00"/>
    <d v="2021-10-29T00:00:00"/>
    <d v="2021-11-01T00:00:00"/>
    <x v="16"/>
    <n v="96851.74"/>
    <n v="0"/>
    <m/>
    <m/>
    <x v="1"/>
    <s v="ALV"/>
    <x v="4"/>
    <s v="ALV_PAV3"/>
    <s v="ALV"/>
    <s v="Construct"/>
    <n v="390.7"/>
    <s v="m²"/>
    <n v="6.3110113884243424E-2"/>
    <m/>
    <n v="1"/>
    <n v="11"/>
    <x v="32"/>
    <n v="96851.74"/>
    <n v="5"/>
    <m/>
    <n v="12"/>
    <x v="14"/>
    <n v="96851.74"/>
    <s v="executado"/>
    <s v="executado"/>
    <n v="0"/>
    <n v="0"/>
    <n v="0"/>
    <m/>
    <m/>
    <m/>
    <m/>
    <m/>
  </r>
  <r>
    <s v="1.4.2.4"/>
    <x v="9"/>
    <x v="7"/>
    <x v="55"/>
    <x v="1"/>
    <s v="TIPO"/>
    <n v="5"/>
    <d v="2021-11-01T00:00:00"/>
    <d v="2021-11-05T00:00:00"/>
    <d v="2021-11-08T00:00:00"/>
    <x v="17"/>
    <n v="64892.03"/>
    <n v="0"/>
    <m/>
    <m/>
    <x v="1"/>
    <s v="ESTINLOCO"/>
    <x v="4"/>
    <s v="ESTINLOCO_PAV3"/>
    <s v="ESTINLOCO"/>
    <s v="Construct"/>
    <n v="25.44"/>
    <s v="m³"/>
    <n v="4.2284665236574384E-2"/>
    <m/>
    <n v="1"/>
    <n v="12"/>
    <x v="9"/>
    <n v="64892.03"/>
    <n v="5"/>
    <m/>
    <n v="13"/>
    <x v="15"/>
    <n v="64892.03"/>
    <s v="executado"/>
    <s v="executado"/>
    <n v="0"/>
    <n v="0"/>
    <n v="0"/>
    <m/>
    <m/>
    <m/>
    <m/>
    <m/>
  </r>
  <r>
    <s v="1.4.2.5"/>
    <x v="10"/>
    <x v="8"/>
    <x v="56"/>
    <x v="1"/>
    <s v="TIPO"/>
    <n v="5"/>
    <d v="2021-11-15T00:00:00"/>
    <d v="2021-11-19T00:00:00"/>
    <d v="2021-11-22T00:00:00"/>
    <x v="14"/>
    <n v="13455.89"/>
    <n v="0"/>
    <m/>
    <m/>
    <x v="1"/>
    <s v="HIDRO"/>
    <x v="4"/>
    <s v="HIDRO_PAV3"/>
    <s v="HIDRO"/>
    <s v="Construct"/>
    <n v="1"/>
    <s v="pvto"/>
    <n v="8.7680691158863247E-3"/>
    <m/>
    <n v="1"/>
    <n v="14"/>
    <x v="10"/>
    <n v="13455.89"/>
    <n v="5"/>
    <m/>
    <n v="15"/>
    <x v="13"/>
    <n v="13455.89"/>
    <s v="executado"/>
    <s v="executado"/>
    <n v="0"/>
    <n v="0"/>
    <n v="0"/>
    <m/>
    <m/>
    <m/>
    <m/>
    <m/>
  </r>
  <r>
    <s v="1.4.2.6"/>
    <x v="11"/>
    <x v="9"/>
    <x v="57"/>
    <x v="1"/>
    <s v="TIPO"/>
    <n v="5"/>
    <d v="2021-11-29T00:00:00"/>
    <d v="2021-12-03T00:00:00"/>
    <d v="2021-11-29T00:00:00"/>
    <x v="18"/>
    <n v="984.14"/>
    <n v="0"/>
    <m/>
    <m/>
    <x v="1"/>
    <s v="REBINT"/>
    <x v="4"/>
    <s v="REBINT_PAV3"/>
    <s v="REBINT"/>
    <s v="Construct"/>
    <n v="140.59"/>
    <s v="m²"/>
    <n v="6.4128107020110659E-4"/>
    <m/>
    <n v="1"/>
    <n v="16"/>
    <x v="33"/>
    <n v="984.14"/>
    <n v="5"/>
    <m/>
    <n v="16"/>
    <x v="12"/>
    <n v="984.14"/>
    <s v="executado"/>
    <s v="executado"/>
    <n v="0"/>
    <n v="0"/>
    <n v="0"/>
    <m/>
    <m/>
    <m/>
    <m/>
    <m/>
  </r>
  <r>
    <s v="1.4.2.7"/>
    <x v="12"/>
    <x v="10"/>
    <x v="58"/>
    <x v="1"/>
    <s v="TIPO"/>
    <n v="2"/>
    <d v="2021-12-27T00:00:00"/>
    <d v="2021-12-29T00:00:00"/>
    <d v="2021-12-27T00:00:00"/>
    <x v="0"/>
    <n v="3159.37"/>
    <n v="0"/>
    <m/>
    <m/>
    <x v="0"/>
    <s v="SHAFT"/>
    <x v="4"/>
    <s v="SHAFT_PAV3"/>
    <s v="SHAFT"/>
    <s v="Construct"/>
    <n v="10.69"/>
    <s v="m²"/>
    <n v="2.0586950787096045E-3"/>
    <m/>
    <n v="1"/>
    <n v="20"/>
    <x v="12"/>
    <n v="3159.37"/>
    <m/>
    <m/>
    <n v="20"/>
    <x v="0"/>
    <n v="0"/>
    <d v="2022-01-03T00:00:00"/>
    <d v="2022-01-05T00:00:00"/>
    <n v="21"/>
    <n v="21"/>
    <n v="3159.37"/>
    <m/>
    <m/>
    <m/>
    <m/>
    <m/>
  </r>
  <r>
    <s v="1.4.2.8"/>
    <x v="13"/>
    <x v="11"/>
    <x v="59"/>
    <x v="1"/>
    <s v="TIPO"/>
    <n v="5"/>
    <d v="2022-01-05T00:00:00"/>
    <d v="2022-01-12T00:00:00"/>
    <m/>
    <x v="0"/>
    <n v="239.07"/>
    <n v="0"/>
    <m/>
    <m/>
    <x v="0"/>
    <s v="IMP"/>
    <x v="4"/>
    <s v="IMP_PAV3"/>
    <s v="IMP"/>
    <s v="Construct"/>
    <n v="6.08"/>
    <s v="m²"/>
    <n v="1.5578176423372545E-4"/>
    <m/>
    <m/>
    <n v="21"/>
    <x v="14"/>
    <n v="0"/>
    <m/>
    <m/>
    <n v="0"/>
    <x v="0"/>
    <n v="0"/>
    <d v="2022-01-13T00:00:00"/>
    <d v="2022-01-19T00:00:00"/>
    <n v="22"/>
    <n v="23"/>
    <n v="239.07"/>
    <m/>
    <m/>
    <m/>
    <m/>
    <m/>
  </r>
  <r>
    <s v="1.4.2.9"/>
    <x v="14"/>
    <x v="12"/>
    <x v="60"/>
    <x v="1"/>
    <s v="TIPO"/>
    <n v="5"/>
    <d v="2022-01-12T00:00:00"/>
    <d v="2022-01-19T00:00:00"/>
    <m/>
    <x v="0"/>
    <n v="20435.66"/>
    <n v="0"/>
    <m/>
    <m/>
    <x v="0"/>
    <s v="CERAM"/>
    <x v="4"/>
    <s v="CERAM_PAV3"/>
    <s v="CERAM"/>
    <s v="Construct"/>
    <n v="86.26"/>
    <s v="m²"/>
    <n v="1.3316196796254544E-2"/>
    <m/>
    <m/>
    <n v="22"/>
    <x v="15"/>
    <n v="0"/>
    <m/>
    <m/>
    <n v="0"/>
    <x v="0"/>
    <n v="0"/>
    <d v="2022-01-20T00:00:00"/>
    <d v="2022-01-26T00:00:00"/>
    <n v="23"/>
    <n v="24"/>
    <n v="20435.66"/>
    <m/>
    <m/>
    <m/>
    <m/>
    <m/>
  </r>
  <r>
    <s v="1.4.2.10"/>
    <x v="15"/>
    <x v="13"/>
    <x v="61"/>
    <x v="1"/>
    <s v="TIPO"/>
    <n v="5"/>
    <d v="2022-01-19T00:00:00"/>
    <d v="2022-01-26T00:00:00"/>
    <m/>
    <x v="0"/>
    <n v="6811.28"/>
    <n v="0"/>
    <m/>
    <m/>
    <x v="0"/>
    <s v="GEPINT"/>
    <x v="4"/>
    <s v="GEPINT_PAV3"/>
    <s v="GESSO"/>
    <s v="Construct"/>
    <n v="447.45"/>
    <s v="m²"/>
    <n v="4.4383369518964716E-3"/>
    <m/>
    <m/>
    <n v="23"/>
    <x v="16"/>
    <n v="0"/>
    <m/>
    <m/>
    <n v="0"/>
    <x v="0"/>
    <n v="0"/>
    <d v="2022-01-27T00:00:00"/>
    <d v="2022-02-02T00:00:00"/>
    <n v="24"/>
    <n v="25"/>
    <n v="6811.28"/>
    <m/>
    <m/>
    <m/>
    <m/>
    <m/>
  </r>
  <r>
    <s v="1.4.2.11"/>
    <x v="16"/>
    <x v="14"/>
    <x v="62"/>
    <x v="1"/>
    <s v="TIPO"/>
    <n v="5"/>
    <d v="2022-01-26T00:00:00"/>
    <d v="2022-02-02T00:00:00"/>
    <m/>
    <x v="0"/>
    <n v="26500"/>
    <n v="0"/>
    <m/>
    <m/>
    <x v="0"/>
    <s v="ESQ"/>
    <x v="4"/>
    <s v="ESQ_PAV3"/>
    <s v="ESQ"/>
    <s v="Construct"/>
    <n v="21"/>
    <s v="und"/>
    <n v="1.7267815920833748E-2"/>
    <m/>
    <m/>
    <n v="24"/>
    <x v="17"/>
    <n v="0"/>
    <m/>
    <m/>
    <n v="0"/>
    <x v="0"/>
    <n v="0"/>
    <d v="2022-02-03T00:00:00"/>
    <d v="2022-02-07T00:00:00"/>
    <n v="25"/>
    <n v="26"/>
    <n v="26500"/>
    <m/>
    <m/>
    <m/>
    <m/>
    <m/>
  </r>
  <r>
    <s v="1.4.2.12"/>
    <x v="17"/>
    <x v="15"/>
    <x v="63"/>
    <x v="1"/>
    <s v="TIPO"/>
    <n v="5"/>
    <d v="2022-02-02T00:00:00"/>
    <d v="2022-02-09T00:00:00"/>
    <m/>
    <x v="0"/>
    <n v="5134.5200000000004"/>
    <n v="0"/>
    <m/>
    <m/>
    <x v="0"/>
    <s v="GEPINT"/>
    <x v="4"/>
    <s v="GEPINT_PAV3"/>
    <s v="FIA"/>
    <s v="Construct"/>
    <n v="4"/>
    <s v="apto"/>
    <n v="3.3457338189373321E-3"/>
    <m/>
    <m/>
    <n v="25"/>
    <x v="18"/>
    <n v="0"/>
    <m/>
    <m/>
    <n v="0"/>
    <x v="0"/>
    <n v="0"/>
    <d v="2022-02-15T00:00:00"/>
    <d v="2022-02-21T00:00:00"/>
    <n v="27"/>
    <n v="28"/>
    <n v="5134.5200000000004"/>
    <m/>
    <m/>
    <m/>
    <m/>
    <m/>
  </r>
  <r>
    <s v="1.4.2.13"/>
    <x v="18"/>
    <x v="16"/>
    <x v="64"/>
    <x v="1"/>
    <s v="TIPO"/>
    <n v="5"/>
    <d v="2022-02-09T00:00:00"/>
    <d v="2022-02-16T00:00:00"/>
    <m/>
    <x v="0"/>
    <n v="2297.4899999999998"/>
    <n v="0"/>
    <m/>
    <m/>
    <x v="0"/>
    <s v="FOR"/>
    <x v="4"/>
    <s v="FOR_PAV3"/>
    <s v="FOR"/>
    <s v="Construct"/>
    <n v="29.29"/>
    <s v="m²"/>
    <n v="1.4970805433945783E-3"/>
    <m/>
    <m/>
    <n v="26"/>
    <x v="19"/>
    <n v="0"/>
    <m/>
    <m/>
    <n v="0"/>
    <x v="0"/>
    <n v="0"/>
    <d v="2022-02-22T00:00:00"/>
    <d v="2022-02-28T00:00:00"/>
    <n v="28"/>
    <n v="29"/>
    <n v="2297.4899999999998"/>
    <m/>
    <m/>
    <m/>
    <m/>
    <m/>
  </r>
  <r>
    <s v="1.4.2.17"/>
    <x v="19"/>
    <x v="17"/>
    <x v="65"/>
    <x v="1"/>
    <s v="TIPO"/>
    <n v="5"/>
    <d v="2022-02-16T00:00:00"/>
    <d v="2022-02-23T00:00:00"/>
    <m/>
    <x v="0"/>
    <n v="3617.43"/>
    <n v="0"/>
    <m/>
    <m/>
    <x v="0"/>
    <s v="REVCIRC"/>
    <x v="4"/>
    <s v="REVCIRC_PAV3"/>
    <s v="REVCIRC"/>
    <s v="Construct"/>
    <n v="22.5"/>
    <s v="m²"/>
    <n v="2.3571741640189292E-3"/>
    <m/>
    <m/>
    <n v="27"/>
    <x v="20"/>
    <n v="0"/>
    <m/>
    <m/>
    <n v="0"/>
    <x v="0"/>
    <n v="0"/>
    <d v="2022-03-01T00:00:00"/>
    <d v="2022-03-07T00:00:00"/>
    <n v="29"/>
    <n v="30"/>
    <n v="3617.43"/>
    <m/>
    <m/>
    <m/>
    <m/>
    <m/>
  </r>
  <r>
    <s v="1.4.2.14"/>
    <x v="20"/>
    <x v="18"/>
    <x v="66"/>
    <x v="1"/>
    <s v="TIPO"/>
    <n v="2"/>
    <d v="2022-02-21T00:00:00"/>
    <d v="2022-02-23T00:00:00"/>
    <m/>
    <x v="0"/>
    <n v="1400"/>
    <n v="0"/>
    <m/>
    <m/>
    <x v="0"/>
    <s v="DISJ"/>
    <x v="4"/>
    <s v="DISJ_PAV3"/>
    <s v="DISJ"/>
    <s v="Construct"/>
    <n v="4"/>
    <s v="apto"/>
    <n v="9.1226197317612252E-4"/>
    <m/>
    <m/>
    <n v="28"/>
    <x v="20"/>
    <n v="0"/>
    <m/>
    <m/>
    <n v="0"/>
    <x v="0"/>
    <n v="0"/>
    <d v="2022-02-24T00:00:00"/>
    <d v="2022-02-28T00:00:00"/>
    <n v="28"/>
    <n v="29"/>
    <n v="1400"/>
    <m/>
    <m/>
    <m/>
    <m/>
    <m/>
  </r>
  <r>
    <s v="1.4.2.16"/>
    <x v="21"/>
    <x v="19"/>
    <x v="67"/>
    <x v="1"/>
    <s v="TIPO"/>
    <n v="5"/>
    <d v="2022-03-02T00:00:00"/>
    <d v="2022-03-09T00:00:00"/>
    <m/>
    <x v="0"/>
    <n v="14799.65"/>
    <n v="0"/>
    <m/>
    <m/>
    <x v="0"/>
    <s v="GEPINT"/>
    <x v="4"/>
    <s v="GEPINT_PAV3"/>
    <s v="PINT"/>
    <s v="Construct"/>
    <n v="476.74"/>
    <s v="m²"/>
    <n v="9.6436842223685728E-3"/>
    <m/>
    <m/>
    <n v="29"/>
    <x v="22"/>
    <n v="0"/>
    <m/>
    <m/>
    <n v="0"/>
    <x v="0"/>
    <n v="0"/>
    <d v="2022-03-08T00:00:00"/>
    <d v="2022-03-14T00:00:00"/>
    <n v="30"/>
    <n v="31"/>
    <n v="14799.65"/>
    <m/>
    <m/>
    <m/>
    <m/>
    <m/>
  </r>
  <r>
    <s v="1.4.2.24"/>
    <x v="24"/>
    <x v="22"/>
    <x v="68"/>
    <x v="1"/>
    <s v="TIPO"/>
    <n v="2"/>
    <d v="2022-03-02T00:00:00"/>
    <d v="2022-03-04T00:00:00"/>
    <m/>
    <x v="0"/>
    <n v="2054.02"/>
    <n v="0"/>
    <m/>
    <m/>
    <x v="0"/>
    <s v="EF"/>
    <x v="4"/>
    <s v="EF_PAV3"/>
    <s v="EF"/>
    <s v="Construct"/>
    <n v="4.17"/>
    <s v="und"/>
    <n v="1.3384316701022993E-3"/>
    <m/>
    <m/>
    <n v="29"/>
    <x v="21"/>
    <n v="0"/>
    <m/>
    <m/>
    <n v="0"/>
    <x v="0"/>
    <n v="0"/>
    <d v="2022-03-10T00:00:00"/>
    <d v="2022-03-14T00:00:00"/>
    <n v="30"/>
    <n v="31"/>
    <n v="2054.02"/>
    <m/>
    <m/>
    <m/>
    <m/>
    <m/>
  </r>
  <r>
    <s v="1.4.2.18"/>
    <x v="22"/>
    <x v="20"/>
    <x v="69"/>
    <x v="1"/>
    <s v="TIPO"/>
    <n v="5"/>
    <d v="2022-03-09T00:00:00"/>
    <d v="2022-03-16T00:00:00"/>
    <m/>
    <x v="0"/>
    <n v="5236.0200000000004"/>
    <n v="0"/>
    <m/>
    <m/>
    <x v="0"/>
    <s v="LOU"/>
    <x v="4"/>
    <s v="LOU_PAV3"/>
    <s v="LOU"/>
    <s v="Construct"/>
    <n v="16"/>
    <s v="und"/>
    <n v="3.411872811992601E-3"/>
    <m/>
    <m/>
    <n v="30"/>
    <x v="23"/>
    <n v="0"/>
    <m/>
    <m/>
    <n v="0"/>
    <x v="0"/>
    <n v="0"/>
    <d v="2022-03-17T00:00:00"/>
    <d v="2022-03-21T00:00:00"/>
    <n v="31"/>
    <n v="32"/>
    <n v="5236.0200000000004"/>
    <m/>
    <m/>
    <m/>
    <m/>
    <m/>
  </r>
  <r>
    <s v="1.4.2.19"/>
    <x v="23"/>
    <x v="21"/>
    <x v="70"/>
    <x v="1"/>
    <s v="TIPO"/>
    <n v="5"/>
    <d v="2022-03-16T00:00:00"/>
    <d v="2022-03-23T00:00:00"/>
    <m/>
    <x v="0"/>
    <n v="10400"/>
    <n v="0"/>
    <m/>
    <m/>
    <x v="0"/>
    <s v="PM"/>
    <x v="4"/>
    <s v="PM_PAV3"/>
    <s v="PM"/>
    <s v="Construct"/>
    <n v="20"/>
    <s v="m"/>
    <n v="6.7768032293083385E-3"/>
    <m/>
    <m/>
    <n v="31"/>
    <x v="30"/>
    <n v="0"/>
    <m/>
    <m/>
    <n v="0"/>
    <x v="0"/>
    <n v="0"/>
    <d v="2022-03-22T00:00:00"/>
    <d v="2022-03-24T00:00:00"/>
    <n v="32"/>
    <n v="32"/>
    <n v="10400"/>
    <m/>
    <m/>
    <m/>
    <m/>
    <m/>
  </r>
  <r>
    <s v="1.4.2.15"/>
    <x v="25"/>
    <x v="23"/>
    <x v="71"/>
    <x v="1"/>
    <s v="TIPO"/>
    <n v="5"/>
    <d v="2022-03-23T00:00:00"/>
    <d v="2022-03-30T00:00:00"/>
    <m/>
    <x v="0"/>
    <n v="13171.26"/>
    <n v="0"/>
    <m/>
    <m/>
    <x v="0"/>
    <s v="LAM"/>
    <x v="4"/>
    <s v="LAM_PAV3"/>
    <s v="LAM"/>
    <s v="Construct"/>
    <n v="80.88"/>
    <s v="m²"/>
    <n v="8.5825997405826679E-3"/>
    <m/>
    <m/>
    <n v="32"/>
    <x v="24"/>
    <n v="0"/>
    <m/>
    <m/>
    <n v="0"/>
    <x v="0"/>
    <n v="0"/>
    <d v="2022-04-05T00:00:00"/>
    <d v="2022-04-11T00:00:00"/>
    <n v="34"/>
    <n v="35"/>
    <n v="13171.26"/>
    <m/>
    <m/>
    <m/>
    <m/>
    <m/>
  </r>
  <r>
    <s v="1.4.2.20"/>
    <x v="26"/>
    <x v="24"/>
    <x v="72"/>
    <x v="1"/>
    <s v="TIPO"/>
    <n v="2"/>
    <d v="2022-04-04T00:00:00"/>
    <d v="2022-04-06T00:00:00"/>
    <m/>
    <x v="0"/>
    <n v="1340.04"/>
    <n v="0"/>
    <m/>
    <m/>
    <x v="0"/>
    <s v="METAIS"/>
    <x v="4"/>
    <s v="METAIS_PAV3"/>
    <s v="METAIS"/>
    <s v="Construct"/>
    <n v="12"/>
    <s v="und"/>
    <n v="8.7319109609637949E-4"/>
    <m/>
    <m/>
    <n v="34"/>
    <x v="25"/>
    <n v="0"/>
    <m/>
    <m/>
    <n v="0"/>
    <x v="0"/>
    <n v="0"/>
    <d v="2022-03-24T00:00:00"/>
    <d v="2022-03-28T00:00:00"/>
    <n v="32"/>
    <n v="33"/>
    <n v="1340.04"/>
    <m/>
    <m/>
    <m/>
    <m/>
    <m/>
  </r>
  <r>
    <s v="1.4.2.21"/>
    <x v="27"/>
    <x v="25"/>
    <x v="73"/>
    <x v="1"/>
    <s v="TIPO"/>
    <n v="2"/>
    <d v="2022-04-04T00:00:00"/>
    <d v="2022-04-06T00:00:00"/>
    <m/>
    <x v="0"/>
    <n v="0"/>
    <n v="0"/>
    <m/>
    <m/>
    <x v="0"/>
    <s v="GEPINT"/>
    <x v="4"/>
    <s v="GEPINT_PAV3"/>
    <s v="ACAB"/>
    <s v="Construct"/>
    <n v="4"/>
    <s v="apto"/>
    <n v="0"/>
    <m/>
    <m/>
    <n v="34"/>
    <x v="25"/>
    <n v="0"/>
    <m/>
    <m/>
    <n v="0"/>
    <x v="0"/>
    <n v="0"/>
    <d v="2022-03-24T00:00:00"/>
    <d v="2022-03-28T00:00:00"/>
    <n v="32"/>
    <n v="33"/>
    <n v="0"/>
    <m/>
    <m/>
    <m/>
    <m/>
    <m/>
  </r>
  <r>
    <s v="1.4.2.22"/>
    <x v="28"/>
    <x v="26"/>
    <x v="74"/>
    <x v="1"/>
    <s v="TIPO"/>
    <n v="5"/>
    <d v="2022-04-13T00:00:00"/>
    <d v="2022-04-20T00:00:00"/>
    <m/>
    <x v="0"/>
    <n v="3687.38"/>
    <n v="0"/>
    <m/>
    <m/>
    <x v="0"/>
    <s v="GEPINT"/>
    <x v="4"/>
    <s v="GEPINT_PAV3"/>
    <s v="PINTF"/>
    <s v="Construct"/>
    <n v="614.55999999999995"/>
    <s v="m²"/>
    <n v="2.4027546818929791E-3"/>
    <m/>
    <m/>
    <n v="35"/>
    <x v="6"/>
    <n v="0"/>
    <m/>
    <m/>
    <n v="0"/>
    <x v="0"/>
    <n v="0"/>
    <d v="2022-04-12T00:00:00"/>
    <d v="2022-04-18T00:00:00"/>
    <n v="35"/>
    <n v="36"/>
    <n v="3687.38"/>
    <m/>
    <m/>
    <m/>
    <m/>
    <m/>
  </r>
  <r>
    <s v="1.4.2.23"/>
    <x v="29"/>
    <x v="27"/>
    <x v="75"/>
    <x v="1"/>
    <s v="TIPO"/>
    <n v="2"/>
    <d v="2022-04-25T00:00:00"/>
    <d v="2022-04-27T00:00:00"/>
    <m/>
    <x v="0"/>
    <n v="500"/>
    <n v="0"/>
    <m/>
    <m/>
    <x v="0"/>
    <s v="GEPINT"/>
    <x v="4"/>
    <s v="GEPINT_PAV3"/>
    <s v="COMPL"/>
    <s v="Construct"/>
    <n v="0.25"/>
    <s v="torre"/>
    <n v="3.2580784756290089E-4"/>
    <m/>
    <m/>
    <n v="37"/>
    <x v="0"/>
    <n v="0"/>
    <m/>
    <m/>
    <n v="0"/>
    <x v="0"/>
    <n v="0"/>
    <d v="2022-04-19T00:00:00"/>
    <d v="2022-04-21T00:00:00"/>
    <n v="36"/>
    <n v="36"/>
    <n v="500"/>
    <m/>
    <m/>
    <m/>
    <m/>
    <m/>
  </r>
  <r>
    <s v="1.5"/>
    <x v="32"/>
    <x v="0"/>
    <x v="76"/>
    <x v="0"/>
    <m/>
    <n v="125"/>
    <d v="2021-11-08T00:00:00"/>
    <d v="2022-04-29T00:00:00"/>
    <m/>
    <x v="0"/>
    <m/>
    <n v="0"/>
    <m/>
    <m/>
    <x v="0"/>
    <m/>
    <x v="0"/>
    <s v="_"/>
    <n v="0"/>
    <n v="0"/>
    <m/>
    <m/>
    <n v="0"/>
    <m/>
    <m/>
    <n v="13"/>
    <x v="0"/>
    <n v="0"/>
    <m/>
    <m/>
    <n v="0"/>
    <x v="0"/>
    <n v="0"/>
    <d v="2021-11-08T00:00:00"/>
    <d v="2022-04-28T00:00:00"/>
    <n v="13"/>
    <n v="37"/>
    <n v="0"/>
    <m/>
    <m/>
    <m/>
    <m/>
    <m/>
  </r>
  <r>
    <s v="1.5.2.3"/>
    <x v="8"/>
    <x v="6"/>
    <x v="77"/>
    <x v="1"/>
    <s v="TIPO"/>
    <n v="5"/>
    <d v="2021-11-08T00:00:00"/>
    <d v="2021-11-12T00:00:00"/>
    <d v="2021-11-15T00:00:00"/>
    <x v="9"/>
    <n v="96851.74"/>
    <n v="0"/>
    <m/>
    <m/>
    <x v="1"/>
    <s v="ALV"/>
    <x v="5"/>
    <s v="ALV_PAV4"/>
    <s v="ALV"/>
    <s v="Construct"/>
    <n v="390.7"/>
    <s v="m²"/>
    <n v="6.3110113884243424E-2"/>
    <m/>
    <n v="1"/>
    <n v="13"/>
    <x v="28"/>
    <n v="96851.74"/>
    <n v="5"/>
    <m/>
    <n v="14"/>
    <x v="8"/>
    <n v="96851.74"/>
    <s v="executado"/>
    <s v="executado"/>
    <n v="0"/>
    <n v="0"/>
    <n v="0"/>
    <m/>
    <m/>
    <m/>
    <m/>
    <m/>
  </r>
  <r>
    <s v="1.5.2.4"/>
    <x v="9"/>
    <x v="7"/>
    <x v="78"/>
    <x v="1"/>
    <s v="TIPO"/>
    <n v="5"/>
    <d v="2021-11-15T00:00:00"/>
    <d v="2021-11-19T00:00:00"/>
    <d v="2021-11-22T00:00:00"/>
    <x v="14"/>
    <n v="68188.039999999994"/>
    <n v="0"/>
    <m/>
    <m/>
    <x v="1"/>
    <s v="ESTINLOCO"/>
    <x v="5"/>
    <s v="ESTINLOCO_PAV4"/>
    <s v="ESTINLOCO"/>
    <s v="Construct"/>
    <n v="26.73"/>
    <s v="m³"/>
    <n v="4.4432397083865975E-2"/>
    <m/>
    <n v="1"/>
    <n v="14"/>
    <x v="10"/>
    <n v="68188.039999999994"/>
    <n v="5"/>
    <m/>
    <n v="15"/>
    <x v="13"/>
    <n v="68188.039999999994"/>
    <s v="executado"/>
    <s v="executado"/>
    <n v="0"/>
    <n v="0"/>
    <n v="0"/>
    <m/>
    <m/>
    <m/>
    <m/>
    <m/>
  </r>
  <r>
    <s v="1.5.2.5"/>
    <x v="10"/>
    <x v="8"/>
    <x v="79"/>
    <x v="1"/>
    <s v="TIPO"/>
    <n v="5"/>
    <d v="2021-11-22T00:00:00"/>
    <d v="2021-11-26T00:00:00"/>
    <d v="2021-11-15T00:00:00"/>
    <x v="9"/>
    <n v="13455.89"/>
    <n v="0"/>
    <m/>
    <m/>
    <x v="1"/>
    <s v="HIDRO"/>
    <x v="5"/>
    <s v="HIDRO_PAV4"/>
    <s v="HIDRO"/>
    <s v="Construct"/>
    <n v="1"/>
    <s v="pvto"/>
    <n v="8.7680691158863247E-3"/>
    <m/>
    <n v="1"/>
    <n v="15"/>
    <x v="29"/>
    <n v="13455.89"/>
    <n v="5"/>
    <m/>
    <n v="14"/>
    <x v="8"/>
    <n v="13455.89"/>
    <s v="executado"/>
    <s v="executado"/>
    <n v="0"/>
    <n v="0"/>
    <n v="0"/>
    <m/>
    <m/>
    <m/>
    <m/>
    <m/>
  </r>
  <r>
    <s v="1.5.2.6"/>
    <x v="11"/>
    <x v="9"/>
    <x v="80"/>
    <x v="1"/>
    <s v="TIPO"/>
    <n v="5"/>
    <d v="2021-12-06T00:00:00"/>
    <d v="2021-12-10T00:00:00"/>
    <d v="2021-12-06T00:00:00"/>
    <x v="19"/>
    <n v="984.14"/>
    <n v="0"/>
    <m/>
    <m/>
    <x v="1"/>
    <s v="REBINT"/>
    <x v="5"/>
    <s v="REBINT_PAV4"/>
    <s v="REBINT"/>
    <s v="Construct"/>
    <n v="140.59"/>
    <s v="m²"/>
    <n v="6.4128107020110659E-4"/>
    <m/>
    <n v="1"/>
    <n v="17"/>
    <x v="34"/>
    <n v="984.14"/>
    <n v="5"/>
    <m/>
    <n v="17"/>
    <x v="7"/>
    <n v="984.14"/>
    <s v="executado"/>
    <s v="executado"/>
    <n v="0"/>
    <n v="0"/>
    <n v="0"/>
    <m/>
    <m/>
    <m/>
    <m/>
    <m/>
  </r>
  <r>
    <s v="1.5.2.7"/>
    <x v="12"/>
    <x v="10"/>
    <x v="81"/>
    <x v="1"/>
    <s v="TIPO"/>
    <n v="2"/>
    <d v="2021-12-29T00:00:00"/>
    <d v="2021-12-31T00:00:00"/>
    <m/>
    <x v="0"/>
    <n v="3159.37"/>
    <n v="0"/>
    <m/>
    <m/>
    <x v="0"/>
    <s v="SHAFT"/>
    <x v="5"/>
    <s v="SHAFT_PAV4"/>
    <s v="SHAFT"/>
    <s v="Construct"/>
    <n v="10.69"/>
    <s v="m²"/>
    <n v="2.0586950787096045E-3"/>
    <m/>
    <n v="1"/>
    <n v="20"/>
    <x v="12"/>
    <n v="3159.37"/>
    <m/>
    <m/>
    <n v="0"/>
    <x v="0"/>
    <n v="0"/>
    <d v="2022-01-05T00:00:00"/>
    <d v="2022-01-07T00:00:00"/>
    <n v="21"/>
    <n v="21"/>
    <n v="3159.37"/>
    <m/>
    <m/>
    <m/>
    <m/>
    <m/>
  </r>
  <r>
    <s v="1.5.2.8"/>
    <x v="13"/>
    <x v="11"/>
    <x v="82"/>
    <x v="1"/>
    <s v="TIPO"/>
    <n v="5"/>
    <d v="2022-01-12T00:00:00"/>
    <d v="2022-01-19T00:00:00"/>
    <m/>
    <x v="0"/>
    <n v="239.07"/>
    <n v="0"/>
    <m/>
    <m/>
    <x v="0"/>
    <s v="IMP"/>
    <x v="5"/>
    <s v="IMP_PAV4"/>
    <s v="IMP"/>
    <s v="Construct"/>
    <n v="6.08"/>
    <s v="m²"/>
    <n v="1.5578176423372545E-4"/>
    <m/>
    <m/>
    <n v="22"/>
    <x v="15"/>
    <n v="0"/>
    <m/>
    <m/>
    <n v="0"/>
    <x v="0"/>
    <n v="0"/>
    <d v="2022-01-20T00:00:00"/>
    <d v="2022-01-26T00:00:00"/>
    <n v="23"/>
    <n v="24"/>
    <n v="239.07"/>
    <m/>
    <m/>
    <m/>
    <m/>
    <m/>
  </r>
  <r>
    <s v="1.5.2.9"/>
    <x v="14"/>
    <x v="12"/>
    <x v="83"/>
    <x v="1"/>
    <s v="TIPO"/>
    <n v="5"/>
    <d v="2022-01-19T00:00:00"/>
    <d v="2022-01-26T00:00:00"/>
    <m/>
    <x v="0"/>
    <n v="20435.66"/>
    <n v="0"/>
    <m/>
    <m/>
    <x v="0"/>
    <s v="CERAM"/>
    <x v="5"/>
    <s v="CERAM_PAV4"/>
    <s v="CERAM"/>
    <s v="Construct"/>
    <n v="86.26"/>
    <s v="m²"/>
    <n v="1.3316196796254544E-2"/>
    <m/>
    <m/>
    <n v="23"/>
    <x v="16"/>
    <n v="0"/>
    <m/>
    <m/>
    <n v="0"/>
    <x v="0"/>
    <n v="0"/>
    <d v="2022-01-27T00:00:00"/>
    <d v="2022-02-02T00:00:00"/>
    <n v="24"/>
    <n v="25"/>
    <n v="20435.66"/>
    <m/>
    <m/>
    <m/>
    <m/>
    <m/>
  </r>
  <r>
    <s v="1.5.2.10"/>
    <x v="15"/>
    <x v="13"/>
    <x v="84"/>
    <x v="1"/>
    <s v="TIPO"/>
    <n v="5"/>
    <d v="2022-01-26T00:00:00"/>
    <d v="2022-02-02T00:00:00"/>
    <m/>
    <x v="0"/>
    <n v="6811.28"/>
    <n v="0"/>
    <m/>
    <m/>
    <x v="0"/>
    <s v="GEPINT"/>
    <x v="5"/>
    <s v="GEPINT_PAV4"/>
    <s v="GESSO"/>
    <s v="Construct"/>
    <n v="447.45"/>
    <s v="m²"/>
    <n v="4.4383369518964716E-3"/>
    <m/>
    <m/>
    <n v="24"/>
    <x v="17"/>
    <n v="0"/>
    <m/>
    <m/>
    <n v="0"/>
    <x v="0"/>
    <n v="0"/>
    <d v="2022-02-03T00:00:00"/>
    <d v="2022-02-09T00:00:00"/>
    <n v="25"/>
    <n v="26"/>
    <n v="6811.28"/>
    <m/>
    <m/>
    <m/>
    <m/>
    <m/>
  </r>
  <r>
    <s v="1.5.2.11"/>
    <x v="16"/>
    <x v="14"/>
    <x v="85"/>
    <x v="1"/>
    <s v="TIPO"/>
    <n v="5"/>
    <d v="2022-02-02T00:00:00"/>
    <d v="2022-02-09T00:00:00"/>
    <m/>
    <x v="0"/>
    <n v="26500"/>
    <n v="0"/>
    <m/>
    <m/>
    <x v="0"/>
    <s v="ESQ"/>
    <x v="5"/>
    <s v="ESQ_PAV4"/>
    <s v="ESQ"/>
    <s v="Construct"/>
    <n v="21"/>
    <s v="und"/>
    <n v="1.7267815920833748E-2"/>
    <m/>
    <m/>
    <n v="25"/>
    <x v="18"/>
    <n v="0"/>
    <m/>
    <m/>
    <n v="0"/>
    <x v="0"/>
    <n v="0"/>
    <d v="2022-02-10T00:00:00"/>
    <d v="2022-02-14T00:00:00"/>
    <n v="26"/>
    <n v="27"/>
    <n v="26500"/>
    <m/>
    <m/>
    <m/>
    <m/>
    <m/>
  </r>
  <r>
    <s v="1.5.2.12"/>
    <x v="17"/>
    <x v="15"/>
    <x v="86"/>
    <x v="1"/>
    <s v="TIPO"/>
    <n v="5"/>
    <d v="2022-02-09T00:00:00"/>
    <d v="2022-02-16T00:00:00"/>
    <m/>
    <x v="0"/>
    <n v="5134.5200000000004"/>
    <n v="0"/>
    <m/>
    <m/>
    <x v="0"/>
    <s v="GEPINT"/>
    <x v="5"/>
    <s v="GEPINT_PAV4"/>
    <s v="FIA"/>
    <s v="Construct"/>
    <n v="4"/>
    <s v="apto"/>
    <n v="3.3457338189373321E-3"/>
    <m/>
    <m/>
    <n v="26"/>
    <x v="19"/>
    <n v="0"/>
    <m/>
    <m/>
    <n v="0"/>
    <x v="0"/>
    <n v="0"/>
    <d v="2022-02-22T00:00:00"/>
    <d v="2022-02-28T00:00:00"/>
    <n v="28"/>
    <n v="29"/>
    <n v="5134.5200000000004"/>
    <m/>
    <m/>
    <m/>
    <m/>
    <m/>
  </r>
  <r>
    <s v="1.5.2.13"/>
    <x v="18"/>
    <x v="16"/>
    <x v="87"/>
    <x v="1"/>
    <s v="TIPO"/>
    <n v="5"/>
    <d v="2022-02-16T00:00:00"/>
    <d v="2022-02-23T00:00:00"/>
    <m/>
    <x v="0"/>
    <n v="2297.4899999999998"/>
    <n v="0"/>
    <m/>
    <m/>
    <x v="0"/>
    <s v="FOR"/>
    <x v="5"/>
    <s v="FOR_PAV4"/>
    <s v="FOR"/>
    <s v="Construct"/>
    <n v="29.29"/>
    <s v="m²"/>
    <n v="1.4970805433945783E-3"/>
    <m/>
    <m/>
    <n v="27"/>
    <x v="20"/>
    <n v="0"/>
    <m/>
    <m/>
    <n v="0"/>
    <x v="0"/>
    <n v="0"/>
    <d v="2022-03-01T00:00:00"/>
    <d v="2022-03-07T00:00:00"/>
    <n v="29"/>
    <n v="30"/>
    <n v="2297.4899999999998"/>
    <m/>
    <m/>
    <m/>
    <m/>
    <m/>
  </r>
  <r>
    <s v="1.5.2.14"/>
    <x v="20"/>
    <x v="18"/>
    <x v="88"/>
    <x v="1"/>
    <s v="TIPO"/>
    <n v="2"/>
    <d v="2022-02-23T00:00:00"/>
    <d v="2022-02-25T00:00:00"/>
    <m/>
    <x v="0"/>
    <n v="1400"/>
    <n v="0"/>
    <m/>
    <m/>
    <x v="0"/>
    <s v="DISJ"/>
    <x v="5"/>
    <s v="DISJ_PAV4"/>
    <s v="DISJ"/>
    <s v="Construct"/>
    <n v="4"/>
    <s v="m²"/>
    <n v="9.1226197317612252E-4"/>
    <m/>
    <m/>
    <n v="28"/>
    <x v="20"/>
    <n v="0"/>
    <m/>
    <m/>
    <n v="0"/>
    <x v="0"/>
    <n v="0"/>
    <d v="2022-03-01T00:00:00"/>
    <d v="2022-03-03T00:00:00"/>
    <n v="29"/>
    <n v="29"/>
    <n v="1400"/>
    <m/>
    <m/>
    <m/>
    <m/>
    <m/>
  </r>
  <r>
    <s v="1.5.2.17"/>
    <x v="19"/>
    <x v="17"/>
    <x v="89"/>
    <x v="1"/>
    <s v="TIPO"/>
    <n v="5"/>
    <d v="2022-02-23T00:00:00"/>
    <d v="2022-03-02T00:00:00"/>
    <m/>
    <x v="0"/>
    <n v="3617.43"/>
    <n v="0"/>
    <m/>
    <m/>
    <x v="0"/>
    <s v="REVCIRC"/>
    <x v="5"/>
    <s v="REVCIRC_PAV4"/>
    <s v="REVCIRC"/>
    <s v="Construct"/>
    <n v="22.5"/>
    <s v="apto"/>
    <n v="2.3571741640189292E-3"/>
    <m/>
    <m/>
    <n v="28"/>
    <x v="21"/>
    <n v="0"/>
    <m/>
    <m/>
    <n v="0"/>
    <x v="0"/>
    <n v="0"/>
    <d v="2022-03-08T00:00:00"/>
    <d v="2022-03-14T00:00:00"/>
    <n v="30"/>
    <n v="31"/>
    <n v="3617.43"/>
    <m/>
    <m/>
    <m/>
    <m/>
    <m/>
  </r>
  <r>
    <s v="1.5.2.24"/>
    <x v="24"/>
    <x v="22"/>
    <x v="90"/>
    <x v="1"/>
    <s v="TIPO"/>
    <n v="2"/>
    <d v="2022-03-02T00:00:00"/>
    <d v="2022-03-04T00:00:00"/>
    <m/>
    <x v="0"/>
    <n v="2054.02"/>
    <n v="0"/>
    <m/>
    <m/>
    <x v="0"/>
    <s v="EF"/>
    <x v="5"/>
    <s v="EF_PAV4"/>
    <s v="EF"/>
    <s v="Construct"/>
    <n v="4.17"/>
    <s v="m²"/>
    <n v="1.3384316701022993E-3"/>
    <m/>
    <m/>
    <n v="29"/>
    <x v="21"/>
    <n v="0"/>
    <m/>
    <m/>
    <n v="0"/>
    <x v="0"/>
    <n v="0"/>
    <d v="2022-03-10T00:00:00"/>
    <d v="2022-03-14T00:00:00"/>
    <n v="30"/>
    <n v="31"/>
    <n v="2054.02"/>
    <m/>
    <m/>
    <m/>
    <m/>
    <m/>
  </r>
  <r>
    <s v="1.5.2.16"/>
    <x v="21"/>
    <x v="19"/>
    <x v="91"/>
    <x v="1"/>
    <s v="TIPO"/>
    <n v="5"/>
    <d v="2022-03-09T00:00:00"/>
    <d v="2022-03-16T00:00:00"/>
    <m/>
    <x v="0"/>
    <n v="14799.65"/>
    <n v="0"/>
    <m/>
    <m/>
    <x v="0"/>
    <s v="GEPINT"/>
    <x v="5"/>
    <s v="GEPINT_PAV4"/>
    <s v="PINT"/>
    <s v="Construct"/>
    <n v="476.74"/>
    <s v="und"/>
    <n v="9.6436842223685728E-3"/>
    <m/>
    <m/>
    <n v="30"/>
    <x v="23"/>
    <n v="0"/>
    <m/>
    <m/>
    <n v="0"/>
    <x v="0"/>
    <n v="0"/>
    <d v="2022-03-15T00:00:00"/>
    <d v="2022-03-21T00:00:00"/>
    <n v="31"/>
    <n v="32"/>
    <n v="14799.65"/>
    <m/>
    <m/>
    <m/>
    <m/>
    <m/>
  </r>
  <r>
    <s v="1.5.2.18"/>
    <x v="22"/>
    <x v="20"/>
    <x v="92"/>
    <x v="1"/>
    <s v="TIPO"/>
    <n v="5"/>
    <d v="2022-03-16T00:00:00"/>
    <d v="2022-03-23T00:00:00"/>
    <m/>
    <x v="0"/>
    <n v="5236.0200000000004"/>
    <n v="0"/>
    <m/>
    <m/>
    <x v="0"/>
    <s v="LOU"/>
    <x v="5"/>
    <s v="LOU_PAV4"/>
    <s v="LOU"/>
    <s v="Construct"/>
    <n v="16"/>
    <s v="und"/>
    <n v="3.411872811992601E-3"/>
    <m/>
    <m/>
    <n v="31"/>
    <x v="30"/>
    <n v="0"/>
    <m/>
    <m/>
    <n v="0"/>
    <x v="0"/>
    <n v="0"/>
    <d v="2022-03-22T00:00:00"/>
    <d v="2022-03-24T00:00:00"/>
    <n v="32"/>
    <n v="32"/>
    <n v="5236.0200000000004"/>
    <m/>
    <m/>
    <m/>
    <m/>
    <m/>
  </r>
  <r>
    <s v="1.5.2.19"/>
    <x v="23"/>
    <x v="21"/>
    <x v="93"/>
    <x v="1"/>
    <s v="TIPO"/>
    <n v="5"/>
    <d v="2022-03-23T00:00:00"/>
    <d v="2022-03-30T00:00:00"/>
    <m/>
    <x v="0"/>
    <n v="10400"/>
    <n v="0"/>
    <m/>
    <m/>
    <x v="0"/>
    <s v="PM"/>
    <x v="5"/>
    <s v="PM_PAV4"/>
    <s v="PM"/>
    <s v="Construct"/>
    <n v="20"/>
    <s v="m"/>
    <n v="6.7768032293083385E-3"/>
    <m/>
    <m/>
    <n v="32"/>
    <x v="24"/>
    <n v="0"/>
    <m/>
    <m/>
    <n v="0"/>
    <x v="0"/>
    <n v="0"/>
    <d v="2022-03-24T00:00:00"/>
    <d v="2022-03-28T00:00:00"/>
    <n v="32"/>
    <n v="33"/>
    <n v="10400"/>
    <m/>
    <m/>
    <m/>
    <m/>
    <m/>
  </r>
  <r>
    <s v="1.5.2.15"/>
    <x v="25"/>
    <x v="23"/>
    <x v="94"/>
    <x v="1"/>
    <s v="TIPO"/>
    <n v="5"/>
    <d v="2022-03-30T00:00:00"/>
    <d v="2022-04-06T00:00:00"/>
    <m/>
    <x v="0"/>
    <n v="13171.26"/>
    <n v="0"/>
    <m/>
    <m/>
    <x v="0"/>
    <s v="LAM"/>
    <x v="5"/>
    <s v="LAM_PAV4"/>
    <s v="LAM"/>
    <s v="Construct"/>
    <n v="80.88"/>
    <s v="m²"/>
    <n v="8.5825997405826679E-3"/>
    <m/>
    <m/>
    <n v="33"/>
    <x v="25"/>
    <n v="0"/>
    <m/>
    <m/>
    <n v="0"/>
    <x v="0"/>
    <n v="0"/>
    <d v="2022-04-12T00:00:00"/>
    <d v="2022-04-18T00:00:00"/>
    <n v="35"/>
    <n v="36"/>
    <n v="13171.26"/>
    <m/>
    <m/>
    <m/>
    <m/>
    <m/>
  </r>
  <r>
    <s v="1.5.2.20"/>
    <x v="26"/>
    <x v="24"/>
    <x v="95"/>
    <x v="1"/>
    <s v="TIPO"/>
    <n v="2"/>
    <d v="2022-04-06T00:00:00"/>
    <d v="2022-04-08T00:00:00"/>
    <m/>
    <x v="0"/>
    <n v="1340.04"/>
    <n v="0"/>
    <m/>
    <m/>
    <x v="0"/>
    <s v="METAIS"/>
    <x v="5"/>
    <s v="METAIS_PAV4"/>
    <s v="METAIS"/>
    <s v="Construct"/>
    <n v="12"/>
    <s v="und"/>
    <n v="8.7319109609637949E-4"/>
    <m/>
    <m/>
    <n v="34"/>
    <x v="25"/>
    <n v="0"/>
    <m/>
    <m/>
    <n v="0"/>
    <x v="0"/>
    <n v="0"/>
    <d v="2022-03-29T00:00:00"/>
    <d v="2022-03-31T00:00:00"/>
    <n v="33"/>
    <n v="33"/>
    <n v="1340.04"/>
    <m/>
    <m/>
    <m/>
    <m/>
    <m/>
  </r>
  <r>
    <s v="1.5.2.21"/>
    <x v="27"/>
    <x v="25"/>
    <x v="96"/>
    <x v="1"/>
    <s v="TIPO"/>
    <n v="2"/>
    <d v="2022-04-06T00:00:00"/>
    <d v="2022-04-08T00:00:00"/>
    <m/>
    <x v="0"/>
    <n v="0"/>
    <n v="0"/>
    <m/>
    <m/>
    <x v="0"/>
    <s v="GEPINT"/>
    <x v="5"/>
    <s v="GEPINT_PAV4"/>
    <s v="ACAB"/>
    <s v="Construct"/>
    <n v="4"/>
    <s v="apto"/>
    <n v="0"/>
    <m/>
    <m/>
    <n v="34"/>
    <x v="25"/>
    <n v="0"/>
    <m/>
    <m/>
    <n v="0"/>
    <x v="0"/>
    <n v="0"/>
    <d v="2022-03-29T00:00:00"/>
    <d v="2022-03-31T00:00:00"/>
    <n v="33"/>
    <n v="33"/>
    <n v="0"/>
    <m/>
    <m/>
    <m/>
    <m/>
    <m/>
  </r>
  <r>
    <s v="1.5.2.22"/>
    <x v="28"/>
    <x v="26"/>
    <x v="97"/>
    <x v="1"/>
    <s v="TIPO"/>
    <n v="5"/>
    <d v="2022-04-20T00:00:00"/>
    <d v="2022-04-27T00:00:00"/>
    <m/>
    <x v="0"/>
    <n v="3687.38"/>
    <n v="0"/>
    <m/>
    <m/>
    <x v="0"/>
    <s v="GEPINT"/>
    <x v="5"/>
    <s v="GEPINT_PAV4"/>
    <s v="PINTF"/>
    <s v="Construct"/>
    <n v="614.55999999999995"/>
    <s v="m²"/>
    <n v="2.4027546818929791E-3"/>
    <m/>
    <m/>
    <n v="36"/>
    <x v="0"/>
    <n v="0"/>
    <m/>
    <m/>
    <n v="0"/>
    <x v="0"/>
    <n v="0"/>
    <d v="2022-04-19T00:00:00"/>
    <d v="2022-04-25T00:00:00"/>
    <n v="36"/>
    <n v="37"/>
    <n v="3687.38"/>
    <m/>
    <m/>
    <m/>
    <m/>
    <m/>
  </r>
  <r>
    <s v="1.5.2.23"/>
    <x v="29"/>
    <x v="27"/>
    <x v="98"/>
    <x v="1"/>
    <s v="TIPO"/>
    <n v="2"/>
    <d v="2022-04-27T00:00:00"/>
    <d v="2022-04-29T00:00:00"/>
    <m/>
    <x v="0"/>
    <n v="500"/>
    <n v="0"/>
    <m/>
    <m/>
    <x v="0"/>
    <s v="GEPINT"/>
    <x v="5"/>
    <s v="GEPINT_PAV4"/>
    <s v="COMPL"/>
    <s v="Construct"/>
    <n v="0.25"/>
    <s v="torre"/>
    <n v="3.2580784756290089E-4"/>
    <m/>
    <m/>
    <n v="37"/>
    <x v="0"/>
    <n v="0"/>
    <m/>
    <m/>
    <n v="0"/>
    <x v="0"/>
    <n v="0"/>
    <d v="2022-04-26T00:00:00"/>
    <d v="2022-04-28T00:00:00"/>
    <n v="37"/>
    <n v="37"/>
    <n v="500"/>
    <m/>
    <m/>
    <m/>
    <m/>
    <m/>
  </r>
  <r>
    <s v="1.6"/>
    <x v="33"/>
    <x v="0"/>
    <x v="99"/>
    <x v="0"/>
    <m/>
    <n v="25"/>
    <d v="2021-11-22T00:00:00"/>
    <d v="2021-12-24T00:00:00"/>
    <m/>
    <x v="0"/>
    <m/>
    <n v="0"/>
    <m/>
    <m/>
    <x v="0"/>
    <m/>
    <x v="0"/>
    <s v="_"/>
    <n v="0"/>
    <n v="0"/>
    <m/>
    <m/>
    <n v="0"/>
    <m/>
    <m/>
    <n v="15"/>
    <x v="11"/>
    <n v="0"/>
    <m/>
    <m/>
    <n v="0"/>
    <x v="0"/>
    <n v="0"/>
    <d v="2021-11-22T00:00:00"/>
    <d v="2021-12-24T00:00:00"/>
    <n v="15"/>
    <n v="19"/>
    <n v="0"/>
    <m/>
    <m/>
    <m/>
    <m/>
    <m/>
  </r>
  <r>
    <s v="1.6.3.1"/>
    <x v="8"/>
    <x v="6"/>
    <x v="100"/>
    <x v="1"/>
    <s v="COBERTURA"/>
    <n v="5"/>
    <d v="2021-11-22T00:00:00"/>
    <d v="2021-11-26T00:00:00"/>
    <d v="2021-11-29T00:00:00"/>
    <x v="18"/>
    <n v="20252.84"/>
    <n v="0"/>
    <m/>
    <m/>
    <x v="1"/>
    <s v="ALV"/>
    <x v="6"/>
    <s v="ALV_COB"/>
    <s v="ALV"/>
    <s v="Construct"/>
    <n v="81.7"/>
    <s v="m²"/>
    <n v="1.3197068414871643E-2"/>
    <m/>
    <n v="1"/>
    <n v="15"/>
    <x v="29"/>
    <n v="20252.84"/>
    <n v="5"/>
    <m/>
    <n v="16"/>
    <x v="12"/>
    <n v="20252.84"/>
    <s v="executado"/>
    <s v="executado"/>
    <n v="0"/>
    <n v="0"/>
    <n v="0"/>
    <m/>
    <m/>
    <m/>
    <m/>
    <m/>
  </r>
  <r>
    <s v="1.6.3.2"/>
    <x v="10"/>
    <x v="28"/>
    <x v="101"/>
    <x v="1"/>
    <s v="COBERTURA"/>
    <n v="5"/>
    <d v="2021-11-29T00:00:00"/>
    <d v="2021-12-03T00:00:00"/>
    <d v="2021-11-08T00:00:00"/>
    <x v="17"/>
    <n v="0"/>
    <n v="0"/>
    <m/>
    <m/>
    <x v="1"/>
    <s v="HIDRO"/>
    <x v="6"/>
    <s v="HIDRO_COB"/>
    <s v="HIDRO"/>
    <s v="Construct"/>
    <s v=" -   "/>
    <m/>
    <n v="0"/>
    <m/>
    <n v="1"/>
    <n v="16"/>
    <x v="33"/>
    <n v="0"/>
    <n v="5"/>
    <m/>
    <n v="13"/>
    <x v="15"/>
    <n v="0"/>
    <s v="executado"/>
    <s v="executado"/>
    <n v="0"/>
    <n v="0"/>
    <n v="0"/>
    <m/>
    <m/>
    <m/>
    <m/>
    <m/>
  </r>
  <r>
    <s v="1.6.3.3"/>
    <x v="34"/>
    <x v="29"/>
    <x v="102"/>
    <x v="1"/>
    <s v="COBERTURA"/>
    <n v="5"/>
    <d v="2021-12-06T00:00:00"/>
    <d v="2021-12-10T00:00:00"/>
    <m/>
    <x v="0"/>
    <m/>
    <n v="0"/>
    <m/>
    <m/>
    <x v="1"/>
    <s v="TELHA"/>
    <x v="6"/>
    <s v="TELHA_COB"/>
    <s v="IMPTEL"/>
    <s v="Construct"/>
    <s v=" -   "/>
    <m/>
    <n v="0"/>
    <m/>
    <n v="1"/>
    <n v="17"/>
    <x v="34"/>
    <n v="0"/>
    <m/>
    <m/>
    <n v="0"/>
    <x v="0"/>
    <n v="0"/>
    <s v="executado"/>
    <s v="executado"/>
    <n v="0"/>
    <n v="0"/>
    <n v="0"/>
    <m/>
    <m/>
    <m/>
    <m/>
    <m/>
  </r>
  <r>
    <s v="1.6.3.4"/>
    <x v="35"/>
    <x v="30"/>
    <x v="103"/>
    <x v="1"/>
    <s v="COBERTURA"/>
    <n v="5"/>
    <d v="2021-12-13T00:00:00"/>
    <d v="2021-12-17T00:00:00"/>
    <d v="2021-12-13T00:00:00"/>
    <x v="20"/>
    <n v="51093.03"/>
    <n v="0"/>
    <m/>
    <m/>
    <x v="1"/>
    <s v="TELHA"/>
    <x v="6"/>
    <s v="TELHA_COB"/>
    <s v="TEL"/>
    <s v="Construct"/>
    <n v="243.7"/>
    <s v="m²"/>
    <n v="3.3293020259533443E-2"/>
    <m/>
    <n v="1"/>
    <n v="18"/>
    <x v="35"/>
    <n v="51093.03"/>
    <n v="5"/>
    <m/>
    <n v="18"/>
    <x v="16"/>
    <n v="51093.03"/>
    <s v="executado"/>
    <s v="executado"/>
    <n v="0"/>
    <n v="0"/>
    <n v="0"/>
    <m/>
    <m/>
    <m/>
    <m/>
    <m/>
  </r>
  <r>
    <s v="1.6.3.5"/>
    <x v="36"/>
    <x v="31"/>
    <x v="104"/>
    <x v="1"/>
    <s v="COBERTURA"/>
    <n v="5"/>
    <d v="2021-12-20T00:00:00"/>
    <d v="2021-12-24T00:00:00"/>
    <d v="2021-12-20T00:00:00"/>
    <x v="15"/>
    <n v="10092.26"/>
    <n v="0"/>
    <m/>
    <m/>
    <x v="1"/>
    <s v="ALV"/>
    <x v="6"/>
    <s v="ALV_COB"/>
    <s v="ALG"/>
    <s v="Construct"/>
    <n v="75.180000000000007"/>
    <s v="m"/>
    <n v="6.5762750152903249E-3"/>
    <m/>
    <n v="1"/>
    <n v="19"/>
    <x v="11"/>
    <n v="10092.26"/>
    <n v="5"/>
    <m/>
    <n v="19"/>
    <x v="9"/>
    <n v="10092.26"/>
    <s v="executado"/>
    <s v="executado"/>
    <n v="0"/>
    <n v="0"/>
    <n v="0"/>
    <m/>
    <m/>
    <m/>
    <m/>
    <m/>
  </r>
  <r>
    <n v="3"/>
    <x v="37"/>
    <x v="0"/>
    <x v="105"/>
    <x v="0"/>
    <m/>
    <n v="84"/>
    <d v="2021-11-26T00:00:00"/>
    <d v="2022-03-23T00:00:00"/>
    <m/>
    <x v="0"/>
    <m/>
    <n v="0"/>
    <m/>
    <m/>
    <x v="0"/>
    <m/>
    <x v="0"/>
    <s v="_"/>
    <n v="0"/>
    <n v="0"/>
    <m/>
    <m/>
    <n v="0"/>
    <m/>
    <m/>
    <n v="15"/>
    <x v="30"/>
    <n v="0"/>
    <m/>
    <m/>
    <n v="0"/>
    <x v="0"/>
    <n v="0"/>
    <d v="2022-01-03T00:00:00"/>
    <d v="2022-03-23T00:00:00"/>
    <n v="21"/>
    <n v="32"/>
    <n v="0"/>
    <m/>
    <m/>
    <m/>
    <m/>
    <m/>
  </r>
  <r>
    <s v="3.1"/>
    <x v="38"/>
    <x v="0"/>
    <x v="106"/>
    <x v="0"/>
    <m/>
    <n v="59"/>
    <d v="2021-11-26T00:00:00"/>
    <d v="2022-02-16T00:00:00"/>
    <m/>
    <x v="0"/>
    <m/>
    <n v="0"/>
    <m/>
    <m/>
    <x v="0"/>
    <m/>
    <x v="0"/>
    <s v="_"/>
    <n v="0"/>
    <n v="0"/>
    <m/>
    <m/>
    <n v="0"/>
    <m/>
    <m/>
    <n v="15"/>
    <x v="19"/>
    <n v="0"/>
    <m/>
    <m/>
    <n v="0"/>
    <x v="0"/>
    <n v="0"/>
    <d v="2022-01-03T00:00:00"/>
    <d v="2022-02-16T00:00:00"/>
    <n v="21"/>
    <n v="27"/>
    <n v="0"/>
    <m/>
    <m/>
    <m/>
    <m/>
    <m/>
  </r>
  <r>
    <s v="3.1.4.1"/>
    <x v="39"/>
    <x v="32"/>
    <x v="107"/>
    <x v="1"/>
    <s v="FACHADA"/>
    <n v="5"/>
    <d v="2021-11-26T00:00:00"/>
    <d v="2021-12-02T00:00:00"/>
    <m/>
    <x v="0"/>
    <n v="14038.64"/>
    <n v="0"/>
    <m/>
    <m/>
    <x v="0"/>
    <s v="REVEXT"/>
    <x v="7"/>
    <s v="REVEXT_PANO1"/>
    <s v="REBEXT"/>
    <s v="Construct"/>
    <n v="126.22"/>
    <s v="m²"/>
    <n v="9.1477981622208864E-3"/>
    <m/>
    <n v="1"/>
    <n v="15"/>
    <x v="33"/>
    <n v="14038.64"/>
    <m/>
    <m/>
    <n v="0"/>
    <x v="0"/>
    <n v="0"/>
    <d v="2022-01-03T00:00:00"/>
    <d v="2022-01-07T00:00:00"/>
    <n v="21"/>
    <n v="21"/>
    <n v="14038.64"/>
    <m/>
    <m/>
    <m/>
    <m/>
    <m/>
  </r>
  <r>
    <s v="3.1.4.2"/>
    <x v="40"/>
    <x v="33"/>
    <x v="108"/>
    <x v="1"/>
    <s v="FACHADA"/>
    <n v="5"/>
    <d v="2022-02-10T00:00:00"/>
    <d v="2022-02-16T00:00:00"/>
    <m/>
    <x v="0"/>
    <n v="6273.9"/>
    <n v="0"/>
    <m/>
    <m/>
    <x v="0"/>
    <s v="REVEXT"/>
    <x v="7"/>
    <s v="REVEXT_PANO1"/>
    <s v="PINTEXT"/>
    <s v="Construct"/>
    <n v="126.22"/>
    <s v="m²"/>
    <n v="4.0881717096497676E-3"/>
    <m/>
    <m/>
    <n v="26"/>
    <x v="19"/>
    <n v="0"/>
    <m/>
    <m/>
    <n v="0"/>
    <x v="0"/>
    <n v="0"/>
    <d v="2022-02-10T00:00:00"/>
    <d v="2022-02-16T00:00:00"/>
    <n v="26"/>
    <n v="27"/>
    <n v="6273.9"/>
    <m/>
    <m/>
    <m/>
    <m/>
    <m/>
  </r>
  <r>
    <s v="3.2"/>
    <x v="41"/>
    <x v="0"/>
    <x v="109"/>
    <x v="0"/>
    <m/>
    <n v="59"/>
    <d v="2021-12-03T00:00:00"/>
    <d v="2022-02-23T00:00:00"/>
    <m/>
    <x v="0"/>
    <m/>
    <n v="0"/>
    <m/>
    <m/>
    <x v="0"/>
    <m/>
    <x v="0"/>
    <s v="_"/>
    <n v="0"/>
    <n v="0"/>
    <m/>
    <m/>
    <n v="0"/>
    <m/>
    <m/>
    <n v="16"/>
    <x v="20"/>
    <n v="0"/>
    <m/>
    <m/>
    <n v="0"/>
    <x v="0"/>
    <n v="0"/>
    <d v="2022-01-03T00:00:00"/>
    <d v="2022-02-23T00:00:00"/>
    <n v="21"/>
    <n v="28"/>
    <n v="0"/>
    <m/>
    <m/>
    <m/>
    <m/>
    <m/>
  </r>
  <r>
    <s v="3.2.4.1"/>
    <x v="39"/>
    <x v="32"/>
    <x v="110"/>
    <x v="1"/>
    <s v="FACHADA"/>
    <n v="5"/>
    <d v="2021-12-03T00:00:00"/>
    <d v="2021-12-09T00:00:00"/>
    <m/>
    <x v="0"/>
    <n v="15850.42"/>
    <n v="0"/>
    <m/>
    <m/>
    <x v="0"/>
    <s v="REVEXT"/>
    <x v="8"/>
    <s v="REVEXT_PANO2"/>
    <s v="REBEXT"/>
    <s v="Construct"/>
    <n v="142.51"/>
    <s v="m²"/>
    <n v="1.0328382446335911E-2"/>
    <m/>
    <n v="1"/>
    <n v="16"/>
    <x v="34"/>
    <n v="15850.42"/>
    <m/>
    <m/>
    <n v="0"/>
    <x v="0"/>
    <n v="0"/>
    <d v="2022-01-03T00:00:00"/>
    <d v="2022-01-07T00:00:00"/>
    <n v="21"/>
    <n v="21"/>
    <n v="15850.42"/>
    <m/>
    <m/>
    <m/>
    <m/>
    <m/>
  </r>
  <r>
    <s v="3.2.4.2"/>
    <x v="40"/>
    <x v="33"/>
    <x v="111"/>
    <x v="1"/>
    <s v="FACHADA"/>
    <n v="5"/>
    <d v="2022-02-17T00:00:00"/>
    <d v="2022-02-23T00:00:00"/>
    <m/>
    <x v="0"/>
    <n v="7083.6"/>
    <n v="0"/>
    <m/>
    <m/>
    <x v="0"/>
    <s v="REVEXT"/>
    <x v="8"/>
    <s v="REVEXT_PANO2"/>
    <s v="PINTEXT"/>
    <s v="Construct"/>
    <n v="142.51"/>
    <s v="m²"/>
    <n v="4.6157849379931297E-3"/>
    <m/>
    <m/>
    <n v="27"/>
    <x v="20"/>
    <n v="0"/>
    <m/>
    <m/>
    <n v="0"/>
    <x v="0"/>
    <n v="0"/>
    <d v="2022-02-17T00:00:00"/>
    <d v="2022-02-23T00:00:00"/>
    <n v="27"/>
    <n v="28"/>
    <n v="7083.6"/>
    <m/>
    <m/>
    <m/>
    <m/>
    <m/>
  </r>
  <r>
    <s v="3.3"/>
    <x v="42"/>
    <x v="0"/>
    <x v="112"/>
    <x v="0"/>
    <m/>
    <n v="59"/>
    <d v="2021-12-10T00:00:00"/>
    <d v="2022-03-02T00:00:00"/>
    <m/>
    <x v="0"/>
    <m/>
    <n v="0"/>
    <m/>
    <m/>
    <x v="0"/>
    <m/>
    <x v="0"/>
    <s v="_"/>
    <n v="0"/>
    <n v="0"/>
    <m/>
    <m/>
    <n v="0"/>
    <m/>
    <m/>
    <n v="17"/>
    <x v="21"/>
    <n v="0"/>
    <m/>
    <m/>
    <n v="0"/>
    <x v="0"/>
    <n v="0"/>
    <d v="2022-01-10T00:00:00"/>
    <d v="2022-03-02T00:00:00"/>
    <n v="22"/>
    <n v="29"/>
    <n v="0"/>
    <m/>
    <m/>
    <m/>
    <m/>
    <m/>
  </r>
  <r>
    <s v="3.3.4.1"/>
    <x v="39"/>
    <x v="32"/>
    <x v="113"/>
    <x v="1"/>
    <s v="FACHADA"/>
    <n v="5"/>
    <d v="2021-12-10T00:00:00"/>
    <d v="2021-12-16T00:00:00"/>
    <m/>
    <x v="0"/>
    <n v="12614.4"/>
    <n v="0"/>
    <m/>
    <m/>
    <x v="0"/>
    <s v="REVEXT"/>
    <x v="9"/>
    <s v="REVEXT_PANO3"/>
    <s v="REBEXT"/>
    <s v="Construct"/>
    <n v="113.41"/>
    <s v="m²"/>
    <n v="8.2197410245949138E-3"/>
    <m/>
    <n v="1"/>
    <n v="17"/>
    <x v="35"/>
    <n v="12614.4"/>
    <m/>
    <m/>
    <n v="0"/>
    <x v="0"/>
    <n v="0"/>
    <d v="2022-01-10T00:00:00"/>
    <d v="2022-01-14T00:00:00"/>
    <n v="22"/>
    <n v="22"/>
    <n v="12614.4"/>
    <m/>
    <m/>
    <m/>
    <m/>
    <m/>
  </r>
  <r>
    <s v="3.3.4.2"/>
    <x v="40"/>
    <x v="33"/>
    <x v="114"/>
    <x v="1"/>
    <s v="FACHADA"/>
    <n v="5"/>
    <d v="2022-02-24T00:00:00"/>
    <d v="2022-03-02T00:00:00"/>
    <m/>
    <x v="0"/>
    <n v="5637.41"/>
    <n v="0"/>
    <m/>
    <m/>
    <x v="0"/>
    <s v="REVEXT"/>
    <x v="9"/>
    <s v="REVEXT_PANO3"/>
    <s v="PINTEXT"/>
    <s v="Construct"/>
    <n v="113.41"/>
    <s v="m²"/>
    <n v="3.6734248358591464E-3"/>
    <m/>
    <m/>
    <n v="28"/>
    <x v="21"/>
    <n v="0"/>
    <m/>
    <m/>
    <n v="0"/>
    <x v="0"/>
    <n v="0"/>
    <d v="2022-02-24T00:00:00"/>
    <d v="2022-03-02T00:00:00"/>
    <n v="28"/>
    <n v="29"/>
    <n v="5637.41"/>
    <m/>
    <m/>
    <m/>
    <m/>
    <m/>
  </r>
  <r>
    <s v="3.4"/>
    <x v="43"/>
    <x v="0"/>
    <x v="115"/>
    <x v="0"/>
    <m/>
    <n v="59"/>
    <d v="2021-12-17T00:00:00"/>
    <d v="2022-03-09T00:00:00"/>
    <m/>
    <x v="0"/>
    <m/>
    <n v="0"/>
    <m/>
    <m/>
    <x v="0"/>
    <m/>
    <x v="0"/>
    <s v="_"/>
    <n v="0"/>
    <n v="0"/>
    <m/>
    <m/>
    <n v="0"/>
    <m/>
    <m/>
    <n v="18"/>
    <x v="22"/>
    <n v="0"/>
    <m/>
    <m/>
    <n v="0"/>
    <x v="0"/>
    <n v="0"/>
    <d v="2022-01-10T00:00:00"/>
    <d v="2022-03-09T00:00:00"/>
    <n v="22"/>
    <n v="30"/>
    <n v="0"/>
    <m/>
    <m/>
    <m/>
    <m/>
    <m/>
  </r>
  <r>
    <s v="3.4.4.1"/>
    <x v="39"/>
    <x v="32"/>
    <x v="116"/>
    <x v="1"/>
    <s v="FACHADA"/>
    <n v="5"/>
    <d v="2021-12-17T00:00:00"/>
    <d v="2021-12-23T00:00:00"/>
    <m/>
    <x v="0"/>
    <n v="13885.55"/>
    <n v="0"/>
    <m/>
    <m/>
    <x v="0"/>
    <s v="REVEXT"/>
    <x v="10"/>
    <s v="REVEXT_PANO4"/>
    <s v="REBEXT"/>
    <s v="Construct"/>
    <n v="124.84"/>
    <s v="m²"/>
    <n v="9.048042315454077E-3"/>
    <m/>
    <n v="1"/>
    <n v="18"/>
    <x v="11"/>
    <n v="13885.55"/>
    <m/>
    <m/>
    <n v="0"/>
    <x v="0"/>
    <n v="0"/>
    <d v="2022-01-10T00:00:00"/>
    <d v="2022-01-14T00:00:00"/>
    <n v="22"/>
    <n v="22"/>
    <n v="13885.55"/>
    <m/>
    <m/>
    <m/>
    <m/>
    <m/>
  </r>
  <r>
    <s v="3.4.4.2"/>
    <x v="40"/>
    <x v="33"/>
    <x v="117"/>
    <x v="1"/>
    <s v="FACHADA"/>
    <n v="5"/>
    <d v="2022-03-03T00:00:00"/>
    <d v="2022-03-09T00:00:00"/>
    <m/>
    <x v="0"/>
    <n v="6205.49"/>
    <n v="0"/>
    <m/>
    <m/>
    <x v="0"/>
    <s v="REVEXT"/>
    <x v="10"/>
    <s v="REVEXT_PANO4"/>
    <s v="PINTEXT"/>
    <s v="Construct"/>
    <n v="124.84"/>
    <s v="m²"/>
    <n v="4.0435946799462115E-3"/>
    <m/>
    <m/>
    <n v="29"/>
    <x v="22"/>
    <n v="0"/>
    <m/>
    <m/>
    <n v="0"/>
    <x v="0"/>
    <n v="0"/>
    <d v="2022-03-03T00:00:00"/>
    <d v="2022-03-09T00:00:00"/>
    <n v="29"/>
    <n v="30"/>
    <n v="6205.49"/>
    <m/>
    <m/>
    <m/>
    <m/>
    <m/>
  </r>
  <r>
    <s v="3.5"/>
    <x v="44"/>
    <x v="0"/>
    <x v="118"/>
    <x v="0"/>
    <m/>
    <n v="59"/>
    <d v="2021-12-24T00:00:00"/>
    <d v="2022-03-16T00:00:00"/>
    <m/>
    <x v="0"/>
    <m/>
    <n v="0"/>
    <m/>
    <m/>
    <x v="0"/>
    <m/>
    <x v="0"/>
    <s v="_"/>
    <n v="0"/>
    <n v="0"/>
    <m/>
    <m/>
    <n v="0"/>
    <m/>
    <m/>
    <n v="19"/>
    <x v="23"/>
    <n v="0"/>
    <m/>
    <m/>
    <n v="0"/>
    <x v="0"/>
    <n v="0"/>
    <d v="2022-01-17T00:00:00"/>
    <d v="2022-03-16T00:00:00"/>
    <n v="23"/>
    <n v="31"/>
    <n v="0"/>
    <m/>
    <m/>
    <m/>
    <m/>
    <m/>
  </r>
  <r>
    <s v="3.5.4.1"/>
    <x v="39"/>
    <x v="32"/>
    <x v="119"/>
    <x v="1"/>
    <s v="FACHADA"/>
    <n v="5"/>
    <d v="2021-12-24T00:00:00"/>
    <d v="2021-12-30T00:00:00"/>
    <m/>
    <x v="0"/>
    <n v="15397.94"/>
    <n v="0"/>
    <m/>
    <m/>
    <x v="0"/>
    <s v="REVEXT"/>
    <x v="11"/>
    <s v="REVEXT_PANO5"/>
    <s v="REBEXT"/>
    <s v="Construct"/>
    <n v="138.44"/>
    <s v="m²"/>
    <n v="1.0033539376605389E-2"/>
    <m/>
    <n v="1"/>
    <n v="19"/>
    <x v="12"/>
    <n v="15397.94"/>
    <m/>
    <m/>
    <n v="0"/>
    <x v="0"/>
    <n v="0"/>
    <d v="2022-01-17T00:00:00"/>
    <d v="2022-01-21T00:00:00"/>
    <n v="23"/>
    <n v="23"/>
    <n v="15397.94"/>
    <m/>
    <m/>
    <m/>
    <m/>
    <m/>
  </r>
  <r>
    <s v="3.5.4.2"/>
    <x v="40"/>
    <x v="33"/>
    <x v="120"/>
    <x v="1"/>
    <s v="FACHADA"/>
    <n v="5"/>
    <d v="2022-03-10T00:00:00"/>
    <d v="2022-03-16T00:00:00"/>
    <m/>
    <x v="0"/>
    <n v="6881.38"/>
    <n v="0"/>
    <m/>
    <m/>
    <x v="0"/>
    <s v="REVEXT"/>
    <x v="11"/>
    <s v="REVEXT_PANO5"/>
    <s v="PINTEXT"/>
    <s v="Construct"/>
    <n v="138.44"/>
    <s v="m²"/>
    <n v="4.48401521212479E-3"/>
    <m/>
    <m/>
    <n v="30"/>
    <x v="23"/>
    <n v="0"/>
    <m/>
    <m/>
    <n v="0"/>
    <x v="0"/>
    <n v="0"/>
    <d v="2022-03-10T00:00:00"/>
    <d v="2022-03-16T00:00:00"/>
    <n v="30"/>
    <n v="31"/>
    <n v="6881.38"/>
    <m/>
    <m/>
    <m/>
    <m/>
    <m/>
  </r>
  <r>
    <s v="3.6"/>
    <x v="45"/>
    <x v="0"/>
    <x v="121"/>
    <x v="0"/>
    <m/>
    <n v="59"/>
    <d v="2021-12-31T00:00:00"/>
    <d v="2022-03-23T00:00:00"/>
    <m/>
    <x v="0"/>
    <m/>
    <n v="0"/>
    <m/>
    <m/>
    <x v="0"/>
    <m/>
    <x v="0"/>
    <s v="_"/>
    <n v="0"/>
    <n v="0"/>
    <m/>
    <m/>
    <n v="0"/>
    <m/>
    <m/>
    <n v="20"/>
    <x v="30"/>
    <n v="0"/>
    <m/>
    <m/>
    <n v="0"/>
    <x v="0"/>
    <n v="0"/>
    <d v="2022-01-17T00:00:00"/>
    <d v="2022-03-23T00:00:00"/>
    <n v="23"/>
    <n v="32"/>
    <n v="0"/>
    <m/>
    <m/>
    <m/>
    <m/>
    <m/>
  </r>
  <r>
    <s v="3.6.4.1"/>
    <x v="39"/>
    <x v="32"/>
    <x v="122"/>
    <x v="1"/>
    <s v="FACHADA"/>
    <n v="5"/>
    <d v="2021-12-31T00:00:00"/>
    <d v="2022-01-06T00:00:00"/>
    <m/>
    <x v="0"/>
    <n v="11105.57"/>
    <n v="0"/>
    <m/>
    <m/>
    <x v="0"/>
    <s v="REVEXT"/>
    <x v="12"/>
    <s v="REVEXT_PANO6"/>
    <s v="REBEXT"/>
    <s v="Construct"/>
    <n v="99.85"/>
    <s v="m²"/>
    <n v="7.2365637153182505E-3"/>
    <m/>
    <n v="0.2"/>
    <n v="20"/>
    <x v="13"/>
    <n v="2221.114"/>
    <m/>
    <m/>
    <n v="0"/>
    <x v="0"/>
    <n v="0"/>
    <d v="2022-01-17T00:00:00"/>
    <d v="2022-01-21T00:00:00"/>
    <n v="23"/>
    <n v="23"/>
    <n v="11105.57"/>
    <m/>
    <m/>
    <m/>
    <m/>
    <m/>
  </r>
  <r>
    <s v="3.6.4.2"/>
    <x v="40"/>
    <x v="33"/>
    <x v="123"/>
    <x v="1"/>
    <s v="FACHADA"/>
    <n v="5"/>
    <d v="2022-03-17T00:00:00"/>
    <d v="2022-03-23T00:00:00"/>
    <m/>
    <x v="0"/>
    <n v="4963.1099999999997"/>
    <n v="0"/>
    <m/>
    <m/>
    <x v="0"/>
    <s v="REVEXT"/>
    <x v="12"/>
    <s v="REVEXT_PANO6"/>
    <s v="PINTEXT"/>
    <s v="Construct"/>
    <n v="99.85"/>
    <s v="m²"/>
    <n v="3.2340403726358181E-3"/>
    <m/>
    <m/>
    <n v="31"/>
    <x v="30"/>
    <n v="0"/>
    <m/>
    <m/>
    <n v="0"/>
    <x v="0"/>
    <n v="0"/>
    <d v="2022-03-17T00:00:00"/>
    <d v="2022-03-23T00:00:00"/>
    <n v="31"/>
    <n v="32"/>
    <n v="4963.1099999999997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3D6BF5-1F6F-43B1-9992-4EFF3C40AA3F}" name="Tabela dinâmica1" cacheId="15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5:C11" firstHeaderRow="0" firstDataRow="1" firstDataCol="1" rowPageCount="1" colPageCount="1"/>
  <pivotFields count="45">
    <pivotField showAll="0"/>
    <pivotField axis="axisPage" showAll="0">
      <items count="47">
        <item x="27"/>
        <item x="36"/>
        <item x="8"/>
        <item x="14"/>
        <item x="33"/>
        <item x="29"/>
        <item x="6"/>
        <item x="20"/>
        <item x="16"/>
        <item x="24"/>
        <item x="3"/>
        <item x="9"/>
        <item x="0"/>
        <item x="37"/>
        <item x="17"/>
        <item x="18"/>
        <item x="1"/>
        <item x="15"/>
        <item x="13"/>
        <item x="34"/>
        <item x="5"/>
        <item x="10"/>
        <item x="2"/>
        <item x="22"/>
        <item x="26"/>
        <item x="38"/>
        <item x="41"/>
        <item x="42"/>
        <item x="43"/>
        <item x="44"/>
        <item x="45"/>
        <item x="7"/>
        <item x="30"/>
        <item x="31"/>
        <item x="32"/>
        <item x="40"/>
        <item x="28"/>
        <item x="21"/>
        <item x="25"/>
        <item x="23"/>
        <item x="39"/>
        <item x="11"/>
        <item x="19"/>
        <item x="12"/>
        <item x="35"/>
        <item x="4"/>
        <item t="default"/>
      </items>
    </pivotField>
    <pivotField showAll="0"/>
    <pivotField showAll="0"/>
    <pivotField showAll="0"/>
    <pivotField showAll="0"/>
    <pivotField dataField="1" numFmtId="168" showAll="0"/>
    <pivotField numFmtId="14" showAll="0"/>
    <pivotField numFmtId="14" showAll="0"/>
    <pivotField showAl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8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173" showAll="0"/>
    <pivotField showAll="0"/>
    <pivotField showAll="0"/>
    <pivotField showAll="0"/>
    <pivotField axis="axisRow" showAll="0">
      <items count="37">
        <item x="2"/>
        <item x="3"/>
        <item x="4"/>
        <item x="5"/>
        <item x="1"/>
        <item x="7"/>
        <item x="8"/>
        <item x="26"/>
        <item x="27"/>
        <item x="32"/>
        <item x="9"/>
        <item x="28"/>
        <item x="10"/>
        <item x="29"/>
        <item x="33"/>
        <item x="34"/>
        <item x="35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30"/>
        <item x="24"/>
        <item x="25"/>
        <item x="31"/>
        <item x="6"/>
        <item x="0"/>
        <item t="default"/>
      </items>
    </pivotField>
    <pivotField showAll="0"/>
    <pivotField showAll="0"/>
    <pivotField showAll="0"/>
    <pivotField showAll="0"/>
    <pivotField showAll="0"/>
    <pivotField numFmtId="4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7"/>
  </rowFields>
  <rowItems count="6"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pageFields count="1">
    <pageField fld="1" item="21" hier="-1"/>
  </pageFields>
  <dataFields count="2">
    <dataField name="Soma de Duração" fld="6" baseField="0" baseItem="0" numFmtId="166"/>
    <dataField name="Contagem de Localização" fld="17" subtotal="count" baseField="0" baseItem="0"/>
  </dataFields>
  <formats count="18">
    <format dxfId="26">
      <pivotArea outline="0" collapsedLevelsAreSubtotals="1" fieldPosition="0"/>
    </format>
    <format dxfId="25">
      <pivotArea dataOnly="0" labelOnly="1" fieldPosition="0">
        <references count="1">
          <reference field="27" count="5">
            <x v="5"/>
            <x v="7"/>
            <x v="9"/>
            <x v="11"/>
            <x v="13"/>
          </reference>
        </references>
      </pivotArea>
    </format>
    <format dxfId="24">
      <pivotArea dataOnly="0" labelOnly="1" grandCol="1" outline="0" fieldPosition="0"/>
    </format>
    <format dxfId="23">
      <pivotArea outline="0" collapsedLevelsAreSubtotals="1" fieldPosition="0"/>
    </format>
    <format dxfId="22">
      <pivotArea dataOnly="0" labelOnly="1" fieldPosition="0">
        <references count="1">
          <reference field="27" count="5">
            <x v="5"/>
            <x v="7"/>
            <x v="9"/>
            <x v="11"/>
            <x v="13"/>
          </reference>
        </references>
      </pivotArea>
    </format>
    <format dxfId="21">
      <pivotArea dataOnly="0" labelOnly="1" grandCol="1" outline="0" fieldPosition="0"/>
    </format>
    <format dxfId="20">
      <pivotArea outline="0" collapsedLevelsAreSubtotals="1" fieldPosition="0"/>
    </format>
    <format dxfId="19">
      <pivotArea dataOnly="0" labelOnly="1" fieldPosition="0">
        <references count="1">
          <reference field="27" count="5">
            <x v="5"/>
            <x v="7"/>
            <x v="9"/>
            <x v="11"/>
            <x v="13"/>
          </reference>
        </references>
      </pivotArea>
    </format>
    <format dxfId="18">
      <pivotArea dataOnly="0" labelOnly="1" fieldPosition="0">
        <references count="1">
          <reference field="27" count="5">
            <x v="5"/>
            <x v="7"/>
            <x v="9"/>
            <x v="11"/>
            <x v="13"/>
          </reference>
        </references>
      </pivotArea>
    </format>
    <format dxfId="17">
      <pivotArea dataOnly="0" labelOnly="1" fieldPosition="0">
        <references count="1">
          <reference field="27" count="5">
            <x v="5"/>
            <x v="7"/>
            <x v="9"/>
            <x v="11"/>
            <x v="13"/>
          </reference>
        </references>
      </pivotArea>
    </format>
    <format dxfId="16">
      <pivotArea outline="0" collapsedLevelsAreSubtotals="1" fieldPosition="0"/>
    </format>
    <format dxfId="15">
      <pivotArea outline="0" collapsedLevelsAreSubtotals="1" fieldPosition="0"/>
    </format>
    <format dxfId="14">
      <pivotArea dataOnly="0" labelOnly="1" fieldPosition="0">
        <references count="1">
          <reference field="27" count="5">
            <x v="5"/>
            <x v="7"/>
            <x v="9"/>
            <x v="11"/>
            <x v="13"/>
          </reference>
        </references>
      </pivotArea>
    </format>
    <format dxfId="13">
      <pivotArea dataOnly="0" labelOnly="1" grandCol="1" outline="0" fieldPosition="0"/>
    </format>
    <format dxfId="12">
      <pivotArea field="1" type="button" dataOnly="0" labelOnly="1" outline="0" axis="axisPage" fieldPosition="0"/>
    </format>
    <format dxfId="11">
      <pivotArea field="27" type="button" dataOnly="0" labelOnly="1" outline="0" axis="axisRow" fieldPosition="0"/>
    </format>
    <format dxfId="10">
      <pivotArea dataOnly="0" labelOnly="1" fieldPosition="0">
        <references count="1">
          <reference field="27" count="5">
            <x v="10"/>
            <x v="11"/>
            <x v="12"/>
            <x v="13"/>
            <x v="14"/>
          </reference>
        </references>
      </pivotArea>
    </format>
    <format dxfId="9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D8E70C-CDDB-4BA2-8988-E4FA985FF744}" name="Tabela dinâmica2" cacheId="15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16:C22" firstHeaderRow="0" firstDataRow="1" firstDataCol="1" rowPageCount="1" colPageCount="1"/>
  <pivotFields count="45">
    <pivotField showAll="0"/>
    <pivotField axis="axisPage" showAll="0">
      <items count="47">
        <item x="27"/>
        <item x="36"/>
        <item x="8"/>
        <item x="14"/>
        <item x="33"/>
        <item x="29"/>
        <item x="6"/>
        <item x="20"/>
        <item x="16"/>
        <item x="24"/>
        <item x="3"/>
        <item x="9"/>
        <item x="0"/>
        <item x="37"/>
        <item x="17"/>
        <item x="18"/>
        <item x="1"/>
        <item x="15"/>
        <item x="13"/>
        <item x="34"/>
        <item x="5"/>
        <item x="10"/>
        <item x="2"/>
        <item x="22"/>
        <item x="26"/>
        <item x="38"/>
        <item x="41"/>
        <item x="42"/>
        <item x="43"/>
        <item x="44"/>
        <item x="45"/>
        <item x="7"/>
        <item x="30"/>
        <item x="31"/>
        <item x="32"/>
        <item x="40"/>
        <item x="28"/>
        <item x="21"/>
        <item x="25"/>
        <item x="23"/>
        <item x="39"/>
        <item x="11"/>
        <item x="19"/>
        <item x="12"/>
        <item x="35"/>
        <item x="4"/>
        <item t="default"/>
      </items>
    </pivotField>
    <pivotField showAll="0"/>
    <pivotField showAll="0"/>
    <pivotField showAll="0"/>
    <pivotField showAll="0"/>
    <pivotField numFmtId="168" showAll="0"/>
    <pivotField numFmtId="14" showAll="0"/>
    <pivotField numFmtId="14" showAll="0"/>
    <pivotField showAl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8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173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18">
        <item x="0"/>
        <item x="1"/>
        <item x="2"/>
        <item x="3"/>
        <item x="4"/>
        <item x="5"/>
        <item x="6"/>
        <item x="10"/>
        <item x="11"/>
        <item x="14"/>
        <item x="15"/>
        <item x="8"/>
        <item x="13"/>
        <item x="12"/>
        <item x="7"/>
        <item x="16"/>
        <item x="9"/>
        <item t="default"/>
      </items>
    </pivotField>
    <pivotField numFmtId="4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32"/>
  </rowFields>
  <rowItems count="6"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pageFields count="1">
    <pageField fld="1" item="21" hier="-1"/>
  </pageFields>
  <dataFields count="2">
    <dataField name="Soma de DURAÇÃO EXE" fld="29" baseField="0" baseItem="0"/>
    <dataField name="Contagem de Localização" fld="17" subtotal="count" baseField="0" baseItem="0"/>
  </dataFields>
  <formats count="5">
    <format dxfId="31">
      <pivotArea grandCol="1" outline="0" collapsedLevelsAreSubtotals="1" fieldPosition="0"/>
    </format>
    <format dxfId="30">
      <pivotArea field="1" type="button" dataOnly="0" labelOnly="1" outline="0" axis="axisPage" fieldPosition="0"/>
    </format>
    <format dxfId="29">
      <pivotArea field="32" type="button" dataOnly="0" labelOnly="1" outline="0" axis="axisRow" fieldPosition="0"/>
    </format>
    <format dxfId="28">
      <pivotArea dataOnly="0" labelOnly="1" fieldPosition="0">
        <references count="1">
          <reference field="32" count="5">
            <x v="10"/>
            <x v="11"/>
            <x v="12"/>
            <x v="13"/>
            <x v="14"/>
          </reference>
        </references>
      </pivotArea>
    </format>
    <format dxfId="27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F566F6-84E1-416D-A0D4-D4EF055B3096}" name="Tabela dinâmica13" cacheId="1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compact="0" compactData="0" gridDropZones="1">
  <location ref="A4:D103" firstHeaderRow="2" firstDataRow="2" firstDataCol="3" rowPageCount="2" colPageCount="1"/>
  <pivotFields count="35">
    <pivotField compact="0" outline="0" showAll="0"/>
    <pivotField compact="0" outline="0" showAll="0"/>
    <pivotField axis="axisRow" compact="0" outline="0" showAll="0">
      <items count="35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h="1" x="25"/>
        <item x="26"/>
        <item x="27"/>
        <item x="28"/>
        <item x="29"/>
        <item x="30"/>
        <item x="31"/>
        <item x="32"/>
        <item x="33"/>
        <item x="0"/>
        <item t="default"/>
      </items>
    </pivotField>
    <pivotField compact="0" outline="0" showAll="0"/>
    <pivotField axis="axisPage" compact="0" outline="0" showAll="0">
      <items count="3"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x="0"/>
        <item x="2"/>
        <item h="1" x="1"/>
        <item x="3"/>
        <item t="default"/>
      </items>
    </pivotField>
    <pivotField compact="0" outline="0" showAll="0"/>
    <pivotField axis="axisRow" compact="0" outline="0" showAll="0" defaultSubtotal="0">
      <items count="13">
        <item x="6"/>
        <item x="1"/>
        <item x="7"/>
        <item x="8"/>
        <item x="9"/>
        <item x="10"/>
        <item x="11"/>
        <item x="12"/>
        <item x="2"/>
        <item x="3"/>
        <item x="4"/>
        <item x="5"/>
        <item x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37">
        <item x="1"/>
        <item x="2"/>
        <item x="17"/>
        <item x="21"/>
        <item x="28"/>
        <item x="32"/>
        <item x="22"/>
        <item x="29"/>
        <item x="3"/>
        <item x="33"/>
        <item x="4"/>
        <item x="35"/>
        <item x="18"/>
        <item x="5"/>
        <item x="6"/>
        <item x="23"/>
        <item x="7"/>
        <item x="30"/>
        <item x="8"/>
        <item x="9"/>
        <item x="10"/>
        <item x="24"/>
        <item x="19"/>
        <item x="34"/>
        <item x="25"/>
        <item x="11"/>
        <item x="12"/>
        <item x="14"/>
        <item x="13"/>
        <item x="26"/>
        <item x="15"/>
        <item x="16"/>
        <item x="20"/>
        <item x="27"/>
        <item x="31"/>
        <item x="0"/>
        <item t="default"/>
      </items>
    </pivotField>
    <pivotField axis="axisRow" compact="0" outline="0" showAll="0">
      <items count="42">
        <item x="1"/>
        <item x="32"/>
        <item x="23"/>
        <item x="27"/>
        <item x="3"/>
        <item x="37"/>
        <item x="4"/>
        <item x="40"/>
        <item x="16"/>
        <item x="5"/>
        <item x="24"/>
        <item x="17"/>
        <item x="6"/>
        <item x="28"/>
        <item x="7"/>
        <item x="34"/>
        <item x="8"/>
        <item x="35"/>
        <item x="18"/>
        <item x="9"/>
        <item x="36"/>
        <item x="29"/>
        <item x="19"/>
        <item x="38"/>
        <item x="10"/>
        <item x="39"/>
        <item x="11"/>
        <item x="13"/>
        <item x="33"/>
        <item x="20"/>
        <item x="12"/>
        <item x="30"/>
        <item x="14"/>
        <item x="2"/>
        <item x="21"/>
        <item x="15"/>
        <item x="25"/>
        <item x="22"/>
        <item x="31"/>
        <item x="26"/>
        <item x="0"/>
        <item t="default"/>
      </items>
    </pivotField>
    <pivotField compact="0" outline="0" showAll="0"/>
    <pivotField compact="0" outline="0" showAll="0"/>
    <pivotField dataField="1" compact="0" outline="0" showAll="0"/>
  </pivotFields>
  <rowFields count="3">
    <field x="2"/>
    <field x="17"/>
    <field x="31"/>
  </rowFields>
  <rowItems count="98">
    <i>
      <x v="9"/>
      <x v="10"/>
      <x v="2"/>
    </i>
    <i r="1">
      <x v="11"/>
      <x v="3"/>
    </i>
    <i t="default">
      <x v="9"/>
    </i>
    <i>
      <x v="10"/>
      <x v="8"/>
      <x/>
    </i>
    <i r="1">
      <x v="9"/>
      <x v="4"/>
    </i>
    <i r="1">
      <x v="10"/>
      <x v="6"/>
    </i>
    <i r="1">
      <x v="11"/>
      <x v="8"/>
    </i>
    <i t="default">
      <x v="10"/>
    </i>
    <i>
      <x v="11"/>
      <x v="8"/>
      <x v="4"/>
    </i>
    <i r="1">
      <x v="9"/>
      <x v="6"/>
    </i>
    <i r="1">
      <x v="10"/>
      <x v="8"/>
    </i>
    <i r="1">
      <x v="11"/>
      <x v="10"/>
    </i>
    <i t="default">
      <x v="11"/>
    </i>
    <i>
      <x v="12"/>
      <x v="8"/>
      <x v="6"/>
    </i>
    <i r="1">
      <x v="9"/>
      <x v="8"/>
    </i>
    <i r="1">
      <x v="10"/>
      <x v="10"/>
    </i>
    <i r="1">
      <x v="11"/>
      <x v="13"/>
    </i>
    <i t="default">
      <x v="12"/>
    </i>
    <i>
      <x v="13"/>
      <x v="8"/>
      <x v="9"/>
    </i>
    <i r="1">
      <x v="9"/>
      <x v="11"/>
    </i>
    <i r="1">
      <x v="10"/>
      <x v="12"/>
    </i>
    <i r="1">
      <x v="11"/>
      <x v="14"/>
    </i>
    <i t="default">
      <x v="13"/>
    </i>
    <i>
      <x v="14"/>
      <x v="8"/>
      <x v="12"/>
    </i>
    <i r="1">
      <x v="9"/>
      <x v="14"/>
    </i>
    <i r="1">
      <x v="10"/>
      <x v="16"/>
    </i>
    <i r="1">
      <x v="11"/>
      <x v="19"/>
    </i>
    <i t="default">
      <x v="14"/>
    </i>
    <i>
      <x v="15"/>
      <x v="8"/>
      <x v="14"/>
    </i>
    <i r="1">
      <x v="9"/>
      <x v="16"/>
    </i>
    <i r="1">
      <x v="10"/>
      <x v="19"/>
    </i>
    <i r="1">
      <x v="11"/>
      <x v="22"/>
    </i>
    <i t="default">
      <x v="15"/>
    </i>
    <i>
      <x v="16"/>
      <x v="8"/>
      <x v="16"/>
    </i>
    <i r="1">
      <x v="9"/>
      <x v="19"/>
    </i>
    <i r="1">
      <x v="10"/>
      <x v="22"/>
    </i>
    <i r="1">
      <x v="11"/>
      <x v="24"/>
    </i>
    <i t="default">
      <x v="16"/>
    </i>
    <i>
      <x v="17"/>
      <x v="8"/>
      <x v="16"/>
    </i>
    <i r="1">
      <x v="9"/>
      <x v="18"/>
    </i>
    <i r="1">
      <x v="10"/>
      <x v="19"/>
    </i>
    <i r="1">
      <x v="11"/>
      <x v="21"/>
    </i>
    <i t="default">
      <x v="17"/>
    </i>
    <i>
      <x v="18"/>
      <x v="8"/>
      <x v="19"/>
    </i>
    <i r="1">
      <x v="9"/>
      <x v="22"/>
    </i>
    <i r="1">
      <x v="10"/>
      <x v="24"/>
    </i>
    <i r="1">
      <x v="11"/>
      <x v="27"/>
    </i>
    <i t="default">
      <x v="18"/>
    </i>
    <i>
      <x v="19"/>
      <x v="8"/>
      <x v="24"/>
    </i>
    <i r="1">
      <x v="9"/>
      <x v="26"/>
    </i>
    <i r="1">
      <x v="10"/>
      <x v="27"/>
    </i>
    <i r="1">
      <x v="11"/>
      <x v="29"/>
    </i>
    <i t="default">
      <x v="19"/>
    </i>
    <i>
      <x v="20"/>
      <x v="8"/>
      <x v="26"/>
    </i>
    <i r="1">
      <x v="9"/>
      <x v="27"/>
    </i>
    <i r="1">
      <x v="10"/>
      <x v="29"/>
    </i>
    <i r="1">
      <x v="11"/>
      <x v="30"/>
    </i>
    <i t="default">
      <x v="20"/>
    </i>
    <i>
      <x v="21"/>
      <x v="8"/>
      <x v="24"/>
    </i>
    <i r="1">
      <x v="9"/>
      <x v="24"/>
    </i>
    <i r="1">
      <x v="10"/>
      <x v="24"/>
    </i>
    <i r="1">
      <x v="11"/>
      <x v="24"/>
    </i>
    <i t="default">
      <x v="21"/>
    </i>
    <i>
      <x v="22"/>
      <x v="8"/>
      <x v="30"/>
    </i>
    <i r="1">
      <x v="9"/>
      <x v="32"/>
    </i>
    <i r="1">
      <x v="10"/>
      <x v="34"/>
    </i>
    <i r="1">
      <x v="11"/>
      <x v="36"/>
    </i>
    <i t="default">
      <x v="22"/>
    </i>
    <i>
      <x v="23"/>
      <x v="8"/>
      <x v="27"/>
    </i>
    <i r="1">
      <x v="9"/>
      <x v="29"/>
    </i>
    <i r="1">
      <x v="10"/>
      <x v="30"/>
    </i>
    <i r="1">
      <x v="11"/>
      <x v="31"/>
    </i>
    <i t="default">
      <x v="23"/>
    </i>
    <i>
      <x v="25"/>
      <x v="8"/>
      <x v="32"/>
    </i>
    <i r="1">
      <x v="9"/>
      <x v="34"/>
    </i>
    <i r="1">
      <x v="10"/>
      <x v="36"/>
    </i>
    <i r="1">
      <x v="11"/>
      <x v="38"/>
    </i>
    <i t="default">
      <x v="25"/>
    </i>
    <i>
      <x v="26"/>
      <x v="8"/>
      <x v="33"/>
    </i>
    <i r="1">
      <x v="9"/>
      <x v="35"/>
    </i>
    <i r="1">
      <x v="10"/>
      <x v="37"/>
    </i>
    <i r="1">
      <x v="11"/>
      <x v="39"/>
    </i>
    <i t="default">
      <x v="26"/>
    </i>
    <i>
      <x v="31"/>
      <x v="2"/>
      <x v="3"/>
    </i>
    <i r="1">
      <x v="3"/>
      <x v="3"/>
    </i>
    <i r="1">
      <x v="4"/>
      <x v="5"/>
    </i>
    <i r="1">
      <x v="5"/>
      <x v="5"/>
    </i>
    <i r="1">
      <x v="6"/>
      <x v="7"/>
    </i>
    <i r="1">
      <x v="7"/>
      <x v="7"/>
    </i>
    <i t="default">
      <x v="31"/>
    </i>
    <i>
      <x v="32"/>
      <x v="2"/>
      <x v="15"/>
    </i>
    <i r="1">
      <x v="3"/>
      <x v="17"/>
    </i>
    <i r="1">
      <x v="4"/>
      <x v="20"/>
    </i>
    <i r="1">
      <x v="5"/>
      <x v="23"/>
    </i>
    <i r="1">
      <x v="6"/>
      <x v="25"/>
    </i>
    <i r="1">
      <x v="7"/>
      <x v="28"/>
    </i>
    <i t="default">
      <x v="32"/>
    </i>
    <i t="grand">
      <x/>
    </i>
  </rowItems>
  <colItems count="1">
    <i/>
  </colItems>
  <pageFields count="2">
    <pageField fld="4" item="0" hier="-1"/>
    <pageField fld="15" hier="-1"/>
  </pageFields>
  <dataFields count="1">
    <dataField name="Soma de CUSTO REPLAN" fld="34" baseField="31" baseItem="2" numFmtId="164"/>
  </dataFields>
  <formats count="8">
    <format dxfId="8">
      <pivotArea outline="0" collapsedLevelsAreSubtotals="1" fieldPosition="0"/>
    </format>
    <format dxfId="7">
      <pivotArea field="31" type="button" dataOnly="0" labelOnly="1" outline="0" axis="axisRow" fieldPosition="2"/>
    </format>
    <format dxfId="6">
      <pivotArea type="topRight" dataOnly="0" labelOnly="1" outline="0" fieldPosition="0"/>
    </format>
    <format dxfId="5">
      <pivotArea dataOnly="0" labelOnly="1" outline="0" fieldPosition="0">
        <references count="1">
          <reference field="31" count="39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</reference>
        </references>
      </pivotArea>
    </format>
    <format dxfId="4">
      <pivotArea dataOnly="0" labelOnly="1" grandCol="1" outline="0" fieldPosition="0"/>
    </format>
    <format dxfId="3">
      <pivotArea outline="0" collapsedLevelsAreSubtotals="1" fieldPosition="0"/>
    </format>
    <format dxfId="2">
      <pivotArea type="topRight" dataOnly="0" labelOnly="1" outline="0" fieldPosition="0"/>
    </format>
    <format dxfId="1">
      <pivotArea outline="0" fieldPosition="0">
        <references count="1">
          <reference field="4294967294" count="1">
            <x v="0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745F4-5D67-4C81-99B6-2AE8C02D04E6}">
  <dimension ref="B1:D301"/>
  <sheetViews>
    <sheetView zoomScale="175" zoomScaleNormal="175" workbookViewId="0">
      <selection activeCell="B1" sqref="B1:D301"/>
    </sheetView>
  </sheetViews>
  <sheetFormatPr defaultRowHeight="15" x14ac:dyDescent="0.25"/>
  <cols>
    <col min="2" max="2" width="10.140625" style="4" customWidth="1"/>
    <col min="3" max="3" width="9.140625" style="2"/>
  </cols>
  <sheetData>
    <row r="1" spans="2:4" x14ac:dyDescent="0.25">
      <c r="B1" s="3">
        <v>44522</v>
      </c>
      <c r="C1" s="2">
        <v>1</v>
      </c>
      <c r="D1" t="s">
        <v>18</v>
      </c>
    </row>
    <row r="2" spans="2:4" x14ac:dyDescent="0.25">
      <c r="B2" s="4">
        <v>44523</v>
      </c>
      <c r="C2" s="2">
        <v>1</v>
      </c>
      <c r="D2" t="s">
        <v>19</v>
      </c>
    </row>
    <row r="3" spans="2:4" x14ac:dyDescent="0.25">
      <c r="B3" s="4">
        <v>44524</v>
      </c>
      <c r="C3" s="2">
        <v>1</v>
      </c>
      <c r="D3" t="s">
        <v>20</v>
      </c>
    </row>
    <row r="4" spans="2:4" x14ac:dyDescent="0.25">
      <c r="B4" s="4">
        <v>44525</v>
      </c>
      <c r="C4" s="2">
        <v>1</v>
      </c>
      <c r="D4" t="s">
        <v>21</v>
      </c>
    </row>
    <row r="5" spans="2:4" x14ac:dyDescent="0.25">
      <c r="B5" s="4">
        <v>44526</v>
      </c>
      <c r="C5" s="2">
        <v>1</v>
      </c>
      <c r="D5" t="s">
        <v>22</v>
      </c>
    </row>
    <row r="6" spans="2:4" x14ac:dyDescent="0.25">
      <c r="B6" s="4">
        <v>44527</v>
      </c>
      <c r="C6" s="2">
        <v>1</v>
      </c>
      <c r="D6" t="s">
        <v>23</v>
      </c>
    </row>
    <row r="7" spans="2:4" x14ac:dyDescent="0.25">
      <c r="B7" s="4">
        <v>44528</v>
      </c>
      <c r="C7" s="2">
        <v>1</v>
      </c>
      <c r="D7" t="s">
        <v>24</v>
      </c>
    </row>
    <row r="8" spans="2:4" x14ac:dyDescent="0.25">
      <c r="B8" s="4">
        <v>44529</v>
      </c>
      <c r="C8" s="2">
        <v>2</v>
      </c>
      <c r="D8" t="s">
        <v>18</v>
      </c>
    </row>
    <row r="9" spans="2:4" x14ac:dyDescent="0.25">
      <c r="B9" s="4">
        <v>44530</v>
      </c>
      <c r="C9" s="2">
        <v>2</v>
      </c>
      <c r="D9" t="s">
        <v>19</v>
      </c>
    </row>
    <row r="10" spans="2:4" x14ac:dyDescent="0.25">
      <c r="B10" s="4">
        <v>44531</v>
      </c>
      <c r="C10" s="2">
        <v>2</v>
      </c>
      <c r="D10" t="s">
        <v>20</v>
      </c>
    </row>
    <row r="11" spans="2:4" x14ac:dyDescent="0.25">
      <c r="B11" s="4">
        <v>44532</v>
      </c>
      <c r="C11" s="2">
        <v>2</v>
      </c>
      <c r="D11" t="s">
        <v>21</v>
      </c>
    </row>
    <row r="12" spans="2:4" x14ac:dyDescent="0.25">
      <c r="B12" s="4">
        <v>44533</v>
      </c>
      <c r="C12" s="2">
        <v>2</v>
      </c>
      <c r="D12" t="s">
        <v>22</v>
      </c>
    </row>
    <row r="13" spans="2:4" x14ac:dyDescent="0.25">
      <c r="B13" s="4">
        <v>44534</v>
      </c>
      <c r="C13" s="2">
        <v>2</v>
      </c>
      <c r="D13" t="s">
        <v>23</v>
      </c>
    </row>
    <row r="14" spans="2:4" x14ac:dyDescent="0.25">
      <c r="B14" s="4">
        <v>44535</v>
      </c>
      <c r="C14" s="2">
        <v>2</v>
      </c>
      <c r="D14" t="s">
        <v>24</v>
      </c>
    </row>
    <row r="15" spans="2:4" x14ac:dyDescent="0.25">
      <c r="B15" s="4">
        <v>44536</v>
      </c>
      <c r="C15" s="2">
        <v>3</v>
      </c>
      <c r="D15" t="s">
        <v>18</v>
      </c>
    </row>
    <row r="16" spans="2:4" x14ac:dyDescent="0.25">
      <c r="B16" s="4">
        <v>44537</v>
      </c>
      <c r="C16" s="2">
        <v>3</v>
      </c>
      <c r="D16" t="s">
        <v>19</v>
      </c>
    </row>
    <row r="17" spans="2:4" x14ac:dyDescent="0.25">
      <c r="B17" s="4">
        <v>44538</v>
      </c>
      <c r="C17" s="2">
        <v>3</v>
      </c>
      <c r="D17" t="s">
        <v>20</v>
      </c>
    </row>
    <row r="18" spans="2:4" x14ac:dyDescent="0.25">
      <c r="B18" s="4">
        <v>44539</v>
      </c>
      <c r="C18" s="2">
        <v>3</v>
      </c>
      <c r="D18" t="s">
        <v>21</v>
      </c>
    </row>
    <row r="19" spans="2:4" x14ac:dyDescent="0.25">
      <c r="B19" s="4">
        <v>44540</v>
      </c>
      <c r="C19" s="2">
        <v>3</v>
      </c>
      <c r="D19" t="s">
        <v>22</v>
      </c>
    </row>
    <row r="20" spans="2:4" x14ac:dyDescent="0.25">
      <c r="B20" s="4">
        <v>44541</v>
      </c>
      <c r="C20" s="2">
        <v>3</v>
      </c>
      <c r="D20" t="s">
        <v>23</v>
      </c>
    </row>
    <row r="21" spans="2:4" x14ac:dyDescent="0.25">
      <c r="B21" s="4">
        <v>44542</v>
      </c>
      <c r="C21" s="2">
        <v>3</v>
      </c>
      <c r="D21" t="s">
        <v>24</v>
      </c>
    </row>
    <row r="22" spans="2:4" x14ac:dyDescent="0.25">
      <c r="B22" s="4">
        <v>44543</v>
      </c>
      <c r="C22" s="2">
        <v>4</v>
      </c>
      <c r="D22" t="s">
        <v>18</v>
      </c>
    </row>
    <row r="23" spans="2:4" x14ac:dyDescent="0.25">
      <c r="B23" s="4">
        <v>44544</v>
      </c>
      <c r="C23" s="2">
        <v>4</v>
      </c>
      <c r="D23" t="s">
        <v>19</v>
      </c>
    </row>
    <row r="24" spans="2:4" x14ac:dyDescent="0.25">
      <c r="B24" s="4">
        <v>44545</v>
      </c>
      <c r="C24" s="2">
        <v>4</v>
      </c>
      <c r="D24" t="s">
        <v>20</v>
      </c>
    </row>
    <row r="25" spans="2:4" x14ac:dyDescent="0.25">
      <c r="B25" s="4">
        <v>44546</v>
      </c>
      <c r="C25" s="2">
        <v>4</v>
      </c>
      <c r="D25" t="s">
        <v>21</v>
      </c>
    </row>
    <row r="26" spans="2:4" x14ac:dyDescent="0.25">
      <c r="B26" s="4">
        <v>44547</v>
      </c>
      <c r="C26" s="2">
        <v>4</v>
      </c>
      <c r="D26" t="s">
        <v>22</v>
      </c>
    </row>
    <row r="27" spans="2:4" x14ac:dyDescent="0.25">
      <c r="B27" s="4">
        <v>44548</v>
      </c>
      <c r="C27" s="2">
        <v>4</v>
      </c>
      <c r="D27" t="s">
        <v>23</v>
      </c>
    </row>
    <row r="28" spans="2:4" x14ac:dyDescent="0.25">
      <c r="B28" s="4">
        <v>44549</v>
      </c>
      <c r="C28" s="2">
        <v>4</v>
      </c>
      <c r="D28" t="s">
        <v>24</v>
      </c>
    </row>
    <row r="29" spans="2:4" x14ac:dyDescent="0.25">
      <c r="B29" s="4">
        <v>44550</v>
      </c>
      <c r="C29" s="2">
        <v>5</v>
      </c>
      <c r="D29" t="s">
        <v>18</v>
      </c>
    </row>
    <row r="30" spans="2:4" x14ac:dyDescent="0.25">
      <c r="B30" s="4">
        <v>44551</v>
      </c>
      <c r="C30" s="2">
        <v>5</v>
      </c>
      <c r="D30" t="s">
        <v>19</v>
      </c>
    </row>
    <row r="31" spans="2:4" x14ac:dyDescent="0.25">
      <c r="B31" s="4">
        <v>44552</v>
      </c>
      <c r="C31" s="2">
        <v>5</v>
      </c>
      <c r="D31" t="s">
        <v>20</v>
      </c>
    </row>
    <row r="32" spans="2:4" x14ac:dyDescent="0.25">
      <c r="B32" s="4">
        <v>44553</v>
      </c>
      <c r="C32" s="2">
        <v>5</v>
      </c>
      <c r="D32" t="s">
        <v>21</v>
      </c>
    </row>
    <row r="33" spans="2:4" x14ac:dyDescent="0.25">
      <c r="B33" s="4">
        <v>44554</v>
      </c>
      <c r="C33" s="2">
        <v>5</v>
      </c>
      <c r="D33" t="s">
        <v>22</v>
      </c>
    </row>
    <row r="34" spans="2:4" x14ac:dyDescent="0.25">
      <c r="B34" s="4">
        <v>44555</v>
      </c>
      <c r="C34" s="2">
        <v>5</v>
      </c>
      <c r="D34" t="s">
        <v>23</v>
      </c>
    </row>
    <row r="35" spans="2:4" x14ac:dyDescent="0.25">
      <c r="B35" s="4">
        <v>44556</v>
      </c>
      <c r="C35" s="2">
        <v>5</v>
      </c>
      <c r="D35" t="s">
        <v>24</v>
      </c>
    </row>
    <row r="36" spans="2:4" x14ac:dyDescent="0.25">
      <c r="B36" s="4">
        <v>44557</v>
      </c>
      <c r="C36" s="2">
        <v>6</v>
      </c>
      <c r="D36" t="s">
        <v>18</v>
      </c>
    </row>
    <row r="37" spans="2:4" x14ac:dyDescent="0.25">
      <c r="B37" s="4">
        <v>44558</v>
      </c>
      <c r="C37" s="2">
        <v>6</v>
      </c>
      <c r="D37" t="s">
        <v>19</v>
      </c>
    </row>
    <row r="38" spans="2:4" x14ac:dyDescent="0.25">
      <c r="B38" s="4">
        <v>44559</v>
      </c>
      <c r="C38" s="2">
        <v>6</v>
      </c>
      <c r="D38" t="s">
        <v>20</v>
      </c>
    </row>
    <row r="39" spans="2:4" x14ac:dyDescent="0.25">
      <c r="B39" s="4">
        <v>44560</v>
      </c>
      <c r="C39" s="2">
        <v>6</v>
      </c>
      <c r="D39" t="s">
        <v>21</v>
      </c>
    </row>
    <row r="40" spans="2:4" x14ac:dyDescent="0.25">
      <c r="B40" s="4">
        <v>44561</v>
      </c>
      <c r="C40" s="2">
        <v>6</v>
      </c>
      <c r="D40" t="s">
        <v>22</v>
      </c>
    </row>
    <row r="41" spans="2:4" x14ac:dyDescent="0.25">
      <c r="B41" s="4">
        <v>44562</v>
      </c>
      <c r="C41" s="2">
        <v>6</v>
      </c>
      <c r="D41" t="s">
        <v>23</v>
      </c>
    </row>
    <row r="42" spans="2:4" x14ac:dyDescent="0.25">
      <c r="B42" s="4">
        <v>44563</v>
      </c>
      <c r="C42" s="2">
        <v>6</v>
      </c>
      <c r="D42" t="s">
        <v>24</v>
      </c>
    </row>
    <row r="43" spans="2:4" x14ac:dyDescent="0.25">
      <c r="B43" s="4">
        <v>44564</v>
      </c>
      <c r="C43" s="2">
        <v>7</v>
      </c>
      <c r="D43" t="s">
        <v>18</v>
      </c>
    </row>
    <row r="44" spans="2:4" x14ac:dyDescent="0.25">
      <c r="B44" s="4">
        <v>44565</v>
      </c>
      <c r="C44" s="2">
        <v>7</v>
      </c>
      <c r="D44" t="s">
        <v>19</v>
      </c>
    </row>
    <row r="45" spans="2:4" x14ac:dyDescent="0.25">
      <c r="B45" s="4">
        <v>44566</v>
      </c>
      <c r="C45" s="2">
        <v>7</v>
      </c>
      <c r="D45" t="s">
        <v>20</v>
      </c>
    </row>
    <row r="46" spans="2:4" x14ac:dyDescent="0.25">
      <c r="B46" s="4">
        <v>44567</v>
      </c>
      <c r="C46" s="2">
        <v>7</v>
      </c>
      <c r="D46" t="s">
        <v>21</v>
      </c>
    </row>
    <row r="47" spans="2:4" x14ac:dyDescent="0.25">
      <c r="B47" s="4">
        <v>44568</v>
      </c>
      <c r="C47" s="2">
        <v>7</v>
      </c>
      <c r="D47" t="s">
        <v>22</v>
      </c>
    </row>
    <row r="48" spans="2:4" x14ac:dyDescent="0.25">
      <c r="B48" s="4">
        <v>44569</v>
      </c>
      <c r="C48" s="2">
        <v>7</v>
      </c>
      <c r="D48" t="s">
        <v>23</v>
      </c>
    </row>
    <row r="49" spans="2:4" x14ac:dyDescent="0.25">
      <c r="B49" s="4">
        <v>44570</v>
      </c>
      <c r="C49" s="2">
        <v>7</v>
      </c>
      <c r="D49" t="s">
        <v>24</v>
      </c>
    </row>
    <row r="50" spans="2:4" x14ac:dyDescent="0.25">
      <c r="B50" s="4">
        <v>44571</v>
      </c>
      <c r="C50" s="2">
        <v>8</v>
      </c>
      <c r="D50" t="s">
        <v>18</v>
      </c>
    </row>
    <row r="51" spans="2:4" x14ac:dyDescent="0.25">
      <c r="B51" s="4">
        <v>44572</v>
      </c>
      <c r="C51" s="2">
        <v>8</v>
      </c>
      <c r="D51" t="s">
        <v>19</v>
      </c>
    </row>
    <row r="52" spans="2:4" x14ac:dyDescent="0.25">
      <c r="B52" s="4">
        <v>44573</v>
      </c>
      <c r="C52" s="2">
        <v>8</v>
      </c>
      <c r="D52" t="s">
        <v>20</v>
      </c>
    </row>
    <row r="53" spans="2:4" x14ac:dyDescent="0.25">
      <c r="B53" s="4">
        <v>44574</v>
      </c>
      <c r="C53" s="2">
        <v>8</v>
      </c>
      <c r="D53" t="s">
        <v>21</v>
      </c>
    </row>
    <row r="54" spans="2:4" x14ac:dyDescent="0.25">
      <c r="B54" s="4">
        <v>44575</v>
      </c>
      <c r="C54" s="2">
        <v>8</v>
      </c>
      <c r="D54" t="s">
        <v>22</v>
      </c>
    </row>
    <row r="55" spans="2:4" x14ac:dyDescent="0.25">
      <c r="B55" s="4">
        <v>44576</v>
      </c>
      <c r="C55" s="2">
        <v>8</v>
      </c>
      <c r="D55" t="s">
        <v>23</v>
      </c>
    </row>
    <row r="56" spans="2:4" x14ac:dyDescent="0.25">
      <c r="B56" s="4">
        <v>44577</v>
      </c>
      <c r="C56" s="2">
        <v>8</v>
      </c>
      <c r="D56" t="s">
        <v>24</v>
      </c>
    </row>
    <row r="57" spans="2:4" x14ac:dyDescent="0.25">
      <c r="B57" s="4">
        <v>44578</v>
      </c>
      <c r="C57" s="2">
        <v>9</v>
      </c>
      <c r="D57" t="s">
        <v>18</v>
      </c>
    </row>
    <row r="58" spans="2:4" x14ac:dyDescent="0.25">
      <c r="B58" s="4">
        <v>44579</v>
      </c>
      <c r="C58" s="2">
        <v>9</v>
      </c>
      <c r="D58" t="s">
        <v>19</v>
      </c>
    </row>
    <row r="59" spans="2:4" x14ac:dyDescent="0.25">
      <c r="B59" s="4">
        <v>44580</v>
      </c>
      <c r="C59" s="2">
        <v>9</v>
      </c>
      <c r="D59" t="s">
        <v>20</v>
      </c>
    </row>
    <row r="60" spans="2:4" x14ac:dyDescent="0.25">
      <c r="B60" s="4">
        <v>44581</v>
      </c>
      <c r="C60" s="2">
        <v>9</v>
      </c>
      <c r="D60" t="s">
        <v>21</v>
      </c>
    </row>
    <row r="61" spans="2:4" x14ac:dyDescent="0.25">
      <c r="B61" s="4">
        <v>44582</v>
      </c>
      <c r="C61" s="2">
        <v>9</v>
      </c>
      <c r="D61" t="s">
        <v>22</v>
      </c>
    </row>
    <row r="62" spans="2:4" x14ac:dyDescent="0.25">
      <c r="B62" s="4">
        <v>44583</v>
      </c>
      <c r="C62" s="2">
        <v>9</v>
      </c>
      <c r="D62" t="s">
        <v>23</v>
      </c>
    </row>
    <row r="63" spans="2:4" x14ac:dyDescent="0.25">
      <c r="B63" s="4">
        <v>44584</v>
      </c>
      <c r="C63" s="2">
        <v>9</v>
      </c>
      <c r="D63" t="s">
        <v>24</v>
      </c>
    </row>
    <row r="64" spans="2:4" x14ac:dyDescent="0.25">
      <c r="B64" s="4">
        <v>44585</v>
      </c>
      <c r="C64" s="2">
        <v>10</v>
      </c>
      <c r="D64" t="s">
        <v>18</v>
      </c>
    </row>
    <row r="65" spans="2:4" x14ac:dyDescent="0.25">
      <c r="B65" s="4">
        <v>44586</v>
      </c>
      <c r="C65" s="2">
        <v>10</v>
      </c>
      <c r="D65" t="s">
        <v>19</v>
      </c>
    </row>
    <row r="66" spans="2:4" x14ac:dyDescent="0.25">
      <c r="B66" s="4">
        <v>44587</v>
      </c>
      <c r="C66" s="2">
        <v>10</v>
      </c>
      <c r="D66" t="s">
        <v>20</v>
      </c>
    </row>
    <row r="67" spans="2:4" x14ac:dyDescent="0.25">
      <c r="B67" s="4">
        <v>44588</v>
      </c>
      <c r="C67" s="2">
        <v>10</v>
      </c>
      <c r="D67" t="s">
        <v>21</v>
      </c>
    </row>
    <row r="68" spans="2:4" x14ac:dyDescent="0.25">
      <c r="B68" s="4">
        <v>44589</v>
      </c>
      <c r="C68" s="2">
        <v>10</v>
      </c>
      <c r="D68" t="s">
        <v>22</v>
      </c>
    </row>
    <row r="69" spans="2:4" x14ac:dyDescent="0.25">
      <c r="B69" s="4">
        <v>44590</v>
      </c>
      <c r="C69" s="2">
        <v>10</v>
      </c>
      <c r="D69" t="s">
        <v>23</v>
      </c>
    </row>
    <row r="70" spans="2:4" x14ac:dyDescent="0.25">
      <c r="B70" s="4">
        <v>44591</v>
      </c>
      <c r="C70" s="2">
        <v>10</v>
      </c>
      <c r="D70" t="s">
        <v>24</v>
      </c>
    </row>
    <row r="71" spans="2:4" x14ac:dyDescent="0.25">
      <c r="B71" s="4">
        <v>44592</v>
      </c>
      <c r="C71" s="2">
        <v>11</v>
      </c>
      <c r="D71" t="s">
        <v>18</v>
      </c>
    </row>
    <row r="72" spans="2:4" x14ac:dyDescent="0.25">
      <c r="B72" s="4">
        <v>44593</v>
      </c>
      <c r="C72" s="2">
        <v>11</v>
      </c>
      <c r="D72" t="s">
        <v>19</v>
      </c>
    </row>
    <row r="73" spans="2:4" x14ac:dyDescent="0.25">
      <c r="B73" s="4">
        <v>44594</v>
      </c>
      <c r="C73" s="2">
        <v>11</v>
      </c>
      <c r="D73" t="s">
        <v>20</v>
      </c>
    </row>
    <row r="74" spans="2:4" x14ac:dyDescent="0.25">
      <c r="B74" s="4">
        <v>44595</v>
      </c>
      <c r="C74" s="2">
        <v>11</v>
      </c>
      <c r="D74" t="s">
        <v>21</v>
      </c>
    </row>
    <row r="75" spans="2:4" x14ac:dyDescent="0.25">
      <c r="B75" s="4">
        <v>44596</v>
      </c>
      <c r="C75" s="2">
        <v>11</v>
      </c>
      <c r="D75" t="s">
        <v>22</v>
      </c>
    </row>
    <row r="76" spans="2:4" x14ac:dyDescent="0.25">
      <c r="B76" s="4">
        <v>44597</v>
      </c>
      <c r="C76" s="2">
        <v>11</v>
      </c>
      <c r="D76" t="s">
        <v>23</v>
      </c>
    </row>
    <row r="77" spans="2:4" x14ac:dyDescent="0.25">
      <c r="B77" s="4">
        <v>44598</v>
      </c>
      <c r="C77" s="2">
        <v>11</v>
      </c>
      <c r="D77" t="s">
        <v>24</v>
      </c>
    </row>
    <row r="78" spans="2:4" x14ac:dyDescent="0.25">
      <c r="B78" s="4">
        <v>44599</v>
      </c>
      <c r="C78" s="2">
        <v>12</v>
      </c>
      <c r="D78" t="s">
        <v>18</v>
      </c>
    </row>
    <row r="79" spans="2:4" x14ac:dyDescent="0.25">
      <c r="B79" s="4">
        <v>44600</v>
      </c>
      <c r="C79" s="2">
        <v>12</v>
      </c>
      <c r="D79" t="s">
        <v>19</v>
      </c>
    </row>
    <row r="80" spans="2:4" x14ac:dyDescent="0.25">
      <c r="B80" s="4">
        <v>44601</v>
      </c>
      <c r="C80" s="2">
        <v>12</v>
      </c>
      <c r="D80" t="s">
        <v>20</v>
      </c>
    </row>
    <row r="81" spans="2:4" x14ac:dyDescent="0.25">
      <c r="B81" s="4">
        <v>44602</v>
      </c>
      <c r="C81" s="2">
        <v>12</v>
      </c>
      <c r="D81" t="s">
        <v>21</v>
      </c>
    </row>
    <row r="82" spans="2:4" x14ac:dyDescent="0.25">
      <c r="B82" s="4">
        <v>44603</v>
      </c>
      <c r="C82" s="2">
        <v>12</v>
      </c>
      <c r="D82" t="s">
        <v>22</v>
      </c>
    </row>
    <row r="83" spans="2:4" x14ac:dyDescent="0.25">
      <c r="B83" s="4">
        <v>44604</v>
      </c>
      <c r="C83" s="2">
        <v>12</v>
      </c>
      <c r="D83" t="s">
        <v>23</v>
      </c>
    </row>
    <row r="84" spans="2:4" x14ac:dyDescent="0.25">
      <c r="B84" s="4">
        <v>44605</v>
      </c>
      <c r="C84" s="2">
        <v>12</v>
      </c>
      <c r="D84" t="s">
        <v>24</v>
      </c>
    </row>
    <row r="85" spans="2:4" x14ac:dyDescent="0.25">
      <c r="B85" s="4">
        <v>44606</v>
      </c>
      <c r="C85" s="2">
        <v>13</v>
      </c>
      <c r="D85" t="s">
        <v>18</v>
      </c>
    </row>
    <row r="86" spans="2:4" x14ac:dyDescent="0.25">
      <c r="B86" s="4">
        <v>44607</v>
      </c>
      <c r="C86" s="2">
        <v>13</v>
      </c>
      <c r="D86" t="s">
        <v>19</v>
      </c>
    </row>
    <row r="87" spans="2:4" x14ac:dyDescent="0.25">
      <c r="B87" s="4">
        <v>44608</v>
      </c>
      <c r="C87" s="2">
        <v>13</v>
      </c>
      <c r="D87" t="s">
        <v>20</v>
      </c>
    </row>
    <row r="88" spans="2:4" x14ac:dyDescent="0.25">
      <c r="B88" s="4">
        <v>44609</v>
      </c>
      <c r="C88" s="2">
        <v>13</v>
      </c>
      <c r="D88" t="s">
        <v>21</v>
      </c>
    </row>
    <row r="89" spans="2:4" x14ac:dyDescent="0.25">
      <c r="B89" s="4">
        <v>44610</v>
      </c>
      <c r="C89" s="2">
        <v>13</v>
      </c>
      <c r="D89" t="s">
        <v>22</v>
      </c>
    </row>
    <row r="90" spans="2:4" x14ac:dyDescent="0.25">
      <c r="B90" s="4">
        <v>44611</v>
      </c>
      <c r="C90" s="2">
        <v>13</v>
      </c>
      <c r="D90" t="s">
        <v>23</v>
      </c>
    </row>
    <row r="91" spans="2:4" x14ac:dyDescent="0.25">
      <c r="B91" s="4">
        <v>44612</v>
      </c>
      <c r="C91" s="2">
        <v>13</v>
      </c>
      <c r="D91" t="s">
        <v>24</v>
      </c>
    </row>
    <row r="92" spans="2:4" x14ac:dyDescent="0.25">
      <c r="B92" s="4">
        <v>44613</v>
      </c>
      <c r="C92" s="2">
        <v>14</v>
      </c>
      <c r="D92" t="s">
        <v>18</v>
      </c>
    </row>
    <row r="93" spans="2:4" x14ac:dyDescent="0.25">
      <c r="B93" s="4">
        <v>44614</v>
      </c>
      <c r="C93" s="2">
        <v>14</v>
      </c>
      <c r="D93" t="s">
        <v>19</v>
      </c>
    </row>
    <row r="94" spans="2:4" x14ac:dyDescent="0.25">
      <c r="B94" s="4">
        <v>44615</v>
      </c>
      <c r="C94" s="2">
        <v>14</v>
      </c>
      <c r="D94" t="s">
        <v>20</v>
      </c>
    </row>
    <row r="95" spans="2:4" x14ac:dyDescent="0.25">
      <c r="B95" s="4">
        <v>44616</v>
      </c>
      <c r="C95" s="2">
        <v>14</v>
      </c>
      <c r="D95" t="s">
        <v>21</v>
      </c>
    </row>
    <row r="96" spans="2:4" x14ac:dyDescent="0.25">
      <c r="B96" s="4">
        <v>44617</v>
      </c>
      <c r="C96" s="2">
        <v>14</v>
      </c>
      <c r="D96" t="s">
        <v>22</v>
      </c>
    </row>
    <row r="97" spans="2:4" x14ac:dyDescent="0.25">
      <c r="B97" s="4">
        <v>44618</v>
      </c>
      <c r="C97" s="2">
        <v>14</v>
      </c>
      <c r="D97" t="s">
        <v>23</v>
      </c>
    </row>
    <row r="98" spans="2:4" x14ac:dyDescent="0.25">
      <c r="B98" s="4">
        <v>44619</v>
      </c>
      <c r="C98" s="2">
        <v>14</v>
      </c>
      <c r="D98" t="s">
        <v>24</v>
      </c>
    </row>
    <row r="99" spans="2:4" x14ac:dyDescent="0.25">
      <c r="B99" s="4">
        <v>44620</v>
      </c>
      <c r="C99" s="2">
        <v>15</v>
      </c>
      <c r="D99" t="s">
        <v>18</v>
      </c>
    </row>
    <row r="100" spans="2:4" x14ac:dyDescent="0.25">
      <c r="B100" s="4">
        <v>44621</v>
      </c>
      <c r="C100" s="2">
        <v>15</v>
      </c>
      <c r="D100" t="s">
        <v>19</v>
      </c>
    </row>
    <row r="101" spans="2:4" x14ac:dyDescent="0.25">
      <c r="B101" s="4">
        <v>44622</v>
      </c>
      <c r="C101" s="2">
        <v>15</v>
      </c>
      <c r="D101" t="s">
        <v>20</v>
      </c>
    </row>
    <row r="102" spans="2:4" x14ac:dyDescent="0.25">
      <c r="B102" s="4">
        <v>44623</v>
      </c>
      <c r="C102" s="2">
        <v>15</v>
      </c>
      <c r="D102" t="s">
        <v>21</v>
      </c>
    </row>
    <row r="103" spans="2:4" x14ac:dyDescent="0.25">
      <c r="B103" s="4">
        <v>44624</v>
      </c>
      <c r="C103" s="2">
        <v>15</v>
      </c>
      <c r="D103" t="s">
        <v>22</v>
      </c>
    </row>
    <row r="104" spans="2:4" x14ac:dyDescent="0.25">
      <c r="B104" s="4">
        <v>44625</v>
      </c>
      <c r="C104" s="2">
        <v>15</v>
      </c>
      <c r="D104" t="s">
        <v>23</v>
      </c>
    </row>
    <row r="105" spans="2:4" x14ac:dyDescent="0.25">
      <c r="B105" s="4">
        <v>44626</v>
      </c>
      <c r="C105" s="2">
        <v>15</v>
      </c>
      <c r="D105" t="s">
        <v>24</v>
      </c>
    </row>
    <row r="106" spans="2:4" x14ac:dyDescent="0.25">
      <c r="B106" s="4">
        <v>44627</v>
      </c>
      <c r="C106" s="2">
        <v>16</v>
      </c>
      <c r="D106" t="s">
        <v>18</v>
      </c>
    </row>
    <row r="107" spans="2:4" x14ac:dyDescent="0.25">
      <c r="B107" s="4">
        <v>44628</v>
      </c>
      <c r="C107" s="2">
        <v>16</v>
      </c>
      <c r="D107" t="s">
        <v>19</v>
      </c>
    </row>
    <row r="108" spans="2:4" x14ac:dyDescent="0.25">
      <c r="B108" s="4">
        <v>44629</v>
      </c>
      <c r="C108" s="2">
        <v>16</v>
      </c>
      <c r="D108" t="s">
        <v>20</v>
      </c>
    </row>
    <row r="109" spans="2:4" x14ac:dyDescent="0.25">
      <c r="B109" s="4">
        <v>44630</v>
      </c>
      <c r="C109" s="2">
        <v>16</v>
      </c>
      <c r="D109" t="s">
        <v>21</v>
      </c>
    </row>
    <row r="110" spans="2:4" x14ac:dyDescent="0.25">
      <c r="B110" s="4">
        <v>44631</v>
      </c>
      <c r="C110" s="2">
        <v>16</v>
      </c>
      <c r="D110" t="s">
        <v>22</v>
      </c>
    </row>
    <row r="111" spans="2:4" x14ac:dyDescent="0.25">
      <c r="B111" s="4">
        <v>44632</v>
      </c>
      <c r="C111" s="2">
        <v>16</v>
      </c>
      <c r="D111" t="s">
        <v>23</v>
      </c>
    </row>
    <row r="112" spans="2:4" x14ac:dyDescent="0.25">
      <c r="B112" s="4">
        <v>44633</v>
      </c>
      <c r="C112" s="2">
        <v>16</v>
      </c>
      <c r="D112" t="s">
        <v>24</v>
      </c>
    </row>
    <row r="113" spans="2:4" x14ac:dyDescent="0.25">
      <c r="B113" s="4">
        <v>44634</v>
      </c>
      <c r="C113" s="2">
        <v>17</v>
      </c>
      <c r="D113" t="s">
        <v>18</v>
      </c>
    </row>
    <row r="114" spans="2:4" x14ac:dyDescent="0.25">
      <c r="B114" s="4">
        <v>44635</v>
      </c>
      <c r="C114" s="2">
        <v>17</v>
      </c>
      <c r="D114" t="s">
        <v>19</v>
      </c>
    </row>
    <row r="115" spans="2:4" x14ac:dyDescent="0.25">
      <c r="B115" s="4">
        <v>44636</v>
      </c>
      <c r="C115" s="2">
        <v>17</v>
      </c>
      <c r="D115" t="s">
        <v>20</v>
      </c>
    </row>
    <row r="116" spans="2:4" x14ac:dyDescent="0.25">
      <c r="B116" s="4">
        <v>44637</v>
      </c>
      <c r="C116" s="2">
        <v>17</v>
      </c>
      <c r="D116" t="s">
        <v>21</v>
      </c>
    </row>
    <row r="117" spans="2:4" x14ac:dyDescent="0.25">
      <c r="B117" s="4">
        <v>44638</v>
      </c>
      <c r="C117" s="2">
        <v>17</v>
      </c>
      <c r="D117" t="s">
        <v>22</v>
      </c>
    </row>
    <row r="118" spans="2:4" x14ac:dyDescent="0.25">
      <c r="B118" s="4">
        <v>44639</v>
      </c>
      <c r="C118" s="2">
        <v>17</v>
      </c>
      <c r="D118" t="s">
        <v>23</v>
      </c>
    </row>
    <row r="119" spans="2:4" x14ac:dyDescent="0.25">
      <c r="B119" s="4">
        <v>44640</v>
      </c>
      <c r="C119" s="2">
        <v>17</v>
      </c>
      <c r="D119" t="s">
        <v>24</v>
      </c>
    </row>
    <row r="120" spans="2:4" x14ac:dyDescent="0.25">
      <c r="B120" s="4">
        <v>44641</v>
      </c>
      <c r="C120" s="2">
        <v>18</v>
      </c>
      <c r="D120" t="s">
        <v>18</v>
      </c>
    </row>
    <row r="121" spans="2:4" x14ac:dyDescent="0.25">
      <c r="B121" s="4">
        <v>44642</v>
      </c>
      <c r="C121" s="2">
        <v>18</v>
      </c>
      <c r="D121" t="s">
        <v>19</v>
      </c>
    </row>
    <row r="122" spans="2:4" x14ac:dyDescent="0.25">
      <c r="B122" s="4">
        <v>44643</v>
      </c>
      <c r="C122" s="2">
        <v>18</v>
      </c>
      <c r="D122" t="s">
        <v>20</v>
      </c>
    </row>
    <row r="123" spans="2:4" x14ac:dyDescent="0.25">
      <c r="B123" s="4">
        <v>44644</v>
      </c>
      <c r="C123" s="2">
        <v>18</v>
      </c>
      <c r="D123" t="s">
        <v>21</v>
      </c>
    </row>
    <row r="124" spans="2:4" x14ac:dyDescent="0.25">
      <c r="B124" s="4">
        <v>44645</v>
      </c>
      <c r="C124" s="2">
        <v>18</v>
      </c>
      <c r="D124" t="s">
        <v>22</v>
      </c>
    </row>
    <row r="125" spans="2:4" x14ac:dyDescent="0.25">
      <c r="B125" s="4">
        <v>44646</v>
      </c>
      <c r="C125" s="2">
        <v>18</v>
      </c>
      <c r="D125" t="s">
        <v>23</v>
      </c>
    </row>
    <row r="126" spans="2:4" x14ac:dyDescent="0.25">
      <c r="B126" s="4">
        <v>44647</v>
      </c>
      <c r="C126" s="2">
        <v>18</v>
      </c>
      <c r="D126" t="s">
        <v>24</v>
      </c>
    </row>
    <row r="127" spans="2:4" x14ac:dyDescent="0.25">
      <c r="B127" s="4">
        <v>44648</v>
      </c>
      <c r="C127" s="2">
        <v>19</v>
      </c>
      <c r="D127" t="s">
        <v>18</v>
      </c>
    </row>
    <row r="128" spans="2:4" x14ac:dyDescent="0.25">
      <c r="B128" s="4">
        <v>44649</v>
      </c>
      <c r="C128" s="2">
        <v>19</v>
      </c>
      <c r="D128" t="s">
        <v>19</v>
      </c>
    </row>
    <row r="129" spans="2:4" x14ac:dyDescent="0.25">
      <c r="B129" s="4">
        <v>44650</v>
      </c>
      <c r="C129" s="2">
        <v>19</v>
      </c>
      <c r="D129" t="s">
        <v>20</v>
      </c>
    </row>
    <row r="130" spans="2:4" x14ac:dyDescent="0.25">
      <c r="B130" s="4">
        <v>44651</v>
      </c>
      <c r="C130" s="2">
        <v>19</v>
      </c>
      <c r="D130" t="s">
        <v>21</v>
      </c>
    </row>
    <row r="131" spans="2:4" x14ac:dyDescent="0.25">
      <c r="B131" s="4">
        <v>44652</v>
      </c>
      <c r="C131" s="2">
        <v>19</v>
      </c>
      <c r="D131" t="s">
        <v>22</v>
      </c>
    </row>
    <row r="132" spans="2:4" x14ac:dyDescent="0.25">
      <c r="B132" s="4">
        <v>44653</v>
      </c>
      <c r="C132" s="2">
        <v>19</v>
      </c>
      <c r="D132" t="s">
        <v>23</v>
      </c>
    </row>
    <row r="133" spans="2:4" x14ac:dyDescent="0.25">
      <c r="B133" s="4">
        <v>44654</v>
      </c>
      <c r="C133" s="2">
        <v>19</v>
      </c>
      <c r="D133" t="s">
        <v>24</v>
      </c>
    </row>
    <row r="134" spans="2:4" x14ac:dyDescent="0.25">
      <c r="B134" s="4">
        <v>44655</v>
      </c>
      <c r="C134" s="2">
        <v>20</v>
      </c>
      <c r="D134" t="s">
        <v>18</v>
      </c>
    </row>
    <row r="135" spans="2:4" x14ac:dyDescent="0.25">
      <c r="B135" s="4">
        <v>44656</v>
      </c>
      <c r="C135" s="2">
        <v>20</v>
      </c>
      <c r="D135" t="s">
        <v>19</v>
      </c>
    </row>
    <row r="136" spans="2:4" x14ac:dyDescent="0.25">
      <c r="B136" s="4">
        <v>44657</v>
      </c>
      <c r="C136" s="2">
        <v>20</v>
      </c>
      <c r="D136" t="s">
        <v>20</v>
      </c>
    </row>
    <row r="137" spans="2:4" x14ac:dyDescent="0.25">
      <c r="B137" s="4">
        <v>44658</v>
      </c>
      <c r="C137" s="2">
        <v>20</v>
      </c>
      <c r="D137" t="s">
        <v>21</v>
      </c>
    </row>
    <row r="138" spans="2:4" x14ac:dyDescent="0.25">
      <c r="B138" s="4">
        <v>44659</v>
      </c>
      <c r="C138" s="2">
        <v>20</v>
      </c>
      <c r="D138" t="s">
        <v>22</v>
      </c>
    </row>
    <row r="139" spans="2:4" x14ac:dyDescent="0.25">
      <c r="B139" s="4">
        <v>44660</v>
      </c>
      <c r="C139" s="2">
        <v>20</v>
      </c>
      <c r="D139" t="s">
        <v>23</v>
      </c>
    </row>
    <row r="140" spans="2:4" x14ac:dyDescent="0.25">
      <c r="B140" s="4">
        <v>44661</v>
      </c>
      <c r="C140" s="2">
        <v>20</v>
      </c>
      <c r="D140" t="s">
        <v>24</v>
      </c>
    </row>
    <row r="141" spans="2:4" x14ac:dyDescent="0.25">
      <c r="B141" s="4">
        <v>44662</v>
      </c>
      <c r="C141" s="2">
        <v>21</v>
      </c>
      <c r="D141" t="s">
        <v>18</v>
      </c>
    </row>
    <row r="142" spans="2:4" x14ac:dyDescent="0.25">
      <c r="B142" s="4">
        <v>44663</v>
      </c>
      <c r="C142" s="2">
        <v>21</v>
      </c>
      <c r="D142" t="s">
        <v>19</v>
      </c>
    </row>
    <row r="143" spans="2:4" x14ac:dyDescent="0.25">
      <c r="B143" s="4">
        <v>44664</v>
      </c>
      <c r="C143" s="2">
        <v>21</v>
      </c>
      <c r="D143" t="s">
        <v>20</v>
      </c>
    </row>
    <row r="144" spans="2:4" x14ac:dyDescent="0.25">
      <c r="B144" s="4">
        <v>44665</v>
      </c>
      <c r="C144" s="2">
        <v>21</v>
      </c>
      <c r="D144" t="s">
        <v>21</v>
      </c>
    </row>
    <row r="145" spans="2:4" x14ac:dyDescent="0.25">
      <c r="B145" s="4">
        <v>44666</v>
      </c>
      <c r="C145" s="2">
        <v>21</v>
      </c>
      <c r="D145" t="s">
        <v>22</v>
      </c>
    </row>
    <row r="146" spans="2:4" x14ac:dyDescent="0.25">
      <c r="B146" s="4">
        <v>44667</v>
      </c>
      <c r="C146" s="2">
        <v>21</v>
      </c>
      <c r="D146" t="s">
        <v>23</v>
      </c>
    </row>
    <row r="147" spans="2:4" x14ac:dyDescent="0.25">
      <c r="B147" s="4">
        <v>44668</v>
      </c>
      <c r="C147" s="2">
        <v>21</v>
      </c>
      <c r="D147" t="s">
        <v>24</v>
      </c>
    </row>
    <row r="148" spans="2:4" x14ac:dyDescent="0.25">
      <c r="B148" s="4">
        <v>44669</v>
      </c>
      <c r="C148" s="2">
        <v>22</v>
      </c>
      <c r="D148" t="s">
        <v>18</v>
      </c>
    </row>
    <row r="149" spans="2:4" x14ac:dyDescent="0.25">
      <c r="B149" s="4">
        <v>44670</v>
      </c>
      <c r="C149" s="2">
        <v>22</v>
      </c>
      <c r="D149" t="s">
        <v>19</v>
      </c>
    </row>
    <row r="150" spans="2:4" x14ac:dyDescent="0.25">
      <c r="B150" s="4">
        <v>44671</v>
      </c>
      <c r="C150" s="2">
        <v>22</v>
      </c>
      <c r="D150" t="s">
        <v>20</v>
      </c>
    </row>
    <row r="151" spans="2:4" x14ac:dyDescent="0.25">
      <c r="B151" s="4">
        <v>44672</v>
      </c>
      <c r="C151" s="2">
        <v>22</v>
      </c>
      <c r="D151" t="s">
        <v>21</v>
      </c>
    </row>
    <row r="152" spans="2:4" x14ac:dyDescent="0.25">
      <c r="B152" s="4">
        <v>44673</v>
      </c>
      <c r="C152" s="2">
        <v>22</v>
      </c>
      <c r="D152" t="s">
        <v>22</v>
      </c>
    </row>
    <row r="153" spans="2:4" x14ac:dyDescent="0.25">
      <c r="B153" s="4">
        <v>44674</v>
      </c>
      <c r="C153" s="2">
        <v>22</v>
      </c>
      <c r="D153" t="s">
        <v>23</v>
      </c>
    </row>
    <row r="154" spans="2:4" x14ac:dyDescent="0.25">
      <c r="B154" s="4">
        <v>44675</v>
      </c>
      <c r="C154" s="2">
        <v>22</v>
      </c>
      <c r="D154" t="s">
        <v>24</v>
      </c>
    </row>
    <row r="155" spans="2:4" x14ac:dyDescent="0.25">
      <c r="B155" s="4">
        <v>44676</v>
      </c>
      <c r="C155" s="2">
        <v>23</v>
      </c>
      <c r="D155" t="s">
        <v>18</v>
      </c>
    </row>
    <row r="156" spans="2:4" x14ac:dyDescent="0.25">
      <c r="B156" s="4">
        <v>44677</v>
      </c>
      <c r="C156" s="2">
        <v>23</v>
      </c>
      <c r="D156" t="s">
        <v>19</v>
      </c>
    </row>
    <row r="157" spans="2:4" x14ac:dyDescent="0.25">
      <c r="B157" s="4">
        <v>44678</v>
      </c>
      <c r="C157" s="2">
        <v>23</v>
      </c>
      <c r="D157" t="s">
        <v>20</v>
      </c>
    </row>
    <row r="158" spans="2:4" x14ac:dyDescent="0.25">
      <c r="B158" s="4">
        <v>44679</v>
      </c>
      <c r="C158" s="2">
        <v>23</v>
      </c>
      <c r="D158" t="s">
        <v>21</v>
      </c>
    </row>
    <row r="159" spans="2:4" x14ac:dyDescent="0.25">
      <c r="B159" s="4">
        <v>44680</v>
      </c>
      <c r="C159" s="2">
        <v>23</v>
      </c>
      <c r="D159" t="s">
        <v>22</v>
      </c>
    </row>
    <row r="160" spans="2:4" x14ac:dyDescent="0.25">
      <c r="B160" s="4">
        <v>44681</v>
      </c>
      <c r="C160" s="2">
        <v>23</v>
      </c>
      <c r="D160" t="s">
        <v>23</v>
      </c>
    </row>
    <row r="161" spans="2:4" x14ac:dyDescent="0.25">
      <c r="B161" s="4">
        <v>44682</v>
      </c>
      <c r="C161" s="2">
        <v>23</v>
      </c>
      <c r="D161" t="s">
        <v>24</v>
      </c>
    </row>
    <row r="162" spans="2:4" x14ac:dyDescent="0.25">
      <c r="B162" s="4">
        <v>44683</v>
      </c>
      <c r="C162" s="2">
        <v>24</v>
      </c>
      <c r="D162" t="s">
        <v>18</v>
      </c>
    </row>
    <row r="163" spans="2:4" x14ac:dyDescent="0.25">
      <c r="B163" s="4">
        <v>44684</v>
      </c>
      <c r="C163" s="2">
        <v>24</v>
      </c>
      <c r="D163" t="s">
        <v>19</v>
      </c>
    </row>
    <row r="164" spans="2:4" x14ac:dyDescent="0.25">
      <c r="B164" s="4">
        <v>44685</v>
      </c>
      <c r="C164" s="2">
        <v>24</v>
      </c>
      <c r="D164" t="s">
        <v>20</v>
      </c>
    </row>
    <row r="165" spans="2:4" x14ac:dyDescent="0.25">
      <c r="B165" s="4">
        <v>44686</v>
      </c>
      <c r="C165" s="2">
        <v>24</v>
      </c>
      <c r="D165" t="s">
        <v>21</v>
      </c>
    </row>
    <row r="166" spans="2:4" x14ac:dyDescent="0.25">
      <c r="B166" s="4">
        <v>44687</v>
      </c>
      <c r="C166" s="2">
        <v>24</v>
      </c>
      <c r="D166" t="s">
        <v>22</v>
      </c>
    </row>
    <row r="167" spans="2:4" x14ac:dyDescent="0.25">
      <c r="B167" s="4">
        <v>44688</v>
      </c>
      <c r="C167" s="2">
        <v>24</v>
      </c>
      <c r="D167" t="s">
        <v>23</v>
      </c>
    </row>
    <row r="168" spans="2:4" x14ac:dyDescent="0.25">
      <c r="B168" s="4">
        <v>44689</v>
      </c>
      <c r="C168" s="2">
        <v>24</v>
      </c>
      <c r="D168" t="s">
        <v>24</v>
      </c>
    </row>
    <row r="169" spans="2:4" x14ac:dyDescent="0.25">
      <c r="B169" s="4">
        <v>44690</v>
      </c>
      <c r="C169" s="2">
        <v>25</v>
      </c>
      <c r="D169" t="s">
        <v>18</v>
      </c>
    </row>
    <row r="170" spans="2:4" x14ac:dyDescent="0.25">
      <c r="B170" s="4">
        <v>44691</v>
      </c>
      <c r="C170" s="2">
        <v>25</v>
      </c>
      <c r="D170" t="s">
        <v>19</v>
      </c>
    </row>
    <row r="171" spans="2:4" x14ac:dyDescent="0.25">
      <c r="B171" s="4">
        <v>44692</v>
      </c>
      <c r="C171" s="2">
        <v>25</v>
      </c>
      <c r="D171" t="s">
        <v>20</v>
      </c>
    </row>
    <row r="172" spans="2:4" x14ac:dyDescent="0.25">
      <c r="B172" s="4">
        <v>44693</v>
      </c>
      <c r="C172" s="2">
        <v>25</v>
      </c>
      <c r="D172" t="s">
        <v>21</v>
      </c>
    </row>
    <row r="173" spans="2:4" x14ac:dyDescent="0.25">
      <c r="B173" s="4">
        <v>44694</v>
      </c>
      <c r="C173" s="2">
        <v>25</v>
      </c>
      <c r="D173" t="s">
        <v>22</v>
      </c>
    </row>
    <row r="174" spans="2:4" x14ac:dyDescent="0.25">
      <c r="B174" s="4">
        <v>44695</v>
      </c>
      <c r="C174" s="2">
        <v>25</v>
      </c>
      <c r="D174" t="s">
        <v>23</v>
      </c>
    </row>
    <row r="175" spans="2:4" x14ac:dyDescent="0.25">
      <c r="B175" s="4">
        <v>44696</v>
      </c>
      <c r="C175" s="2">
        <v>25</v>
      </c>
      <c r="D175" t="s">
        <v>24</v>
      </c>
    </row>
    <row r="176" spans="2:4" x14ac:dyDescent="0.25">
      <c r="B176" s="4">
        <v>44697</v>
      </c>
      <c r="C176" s="2">
        <v>26</v>
      </c>
      <c r="D176" t="s">
        <v>18</v>
      </c>
    </row>
    <row r="177" spans="2:4" x14ac:dyDescent="0.25">
      <c r="B177" s="4">
        <v>44698</v>
      </c>
      <c r="C177" s="2">
        <v>26</v>
      </c>
      <c r="D177" t="s">
        <v>19</v>
      </c>
    </row>
    <row r="178" spans="2:4" x14ac:dyDescent="0.25">
      <c r="B178" s="4">
        <v>44699</v>
      </c>
      <c r="C178" s="2">
        <v>26</v>
      </c>
      <c r="D178" t="s">
        <v>20</v>
      </c>
    </row>
    <row r="179" spans="2:4" x14ac:dyDescent="0.25">
      <c r="B179" s="4">
        <v>44700</v>
      </c>
      <c r="C179" s="2">
        <v>26</v>
      </c>
      <c r="D179" t="s">
        <v>21</v>
      </c>
    </row>
    <row r="180" spans="2:4" x14ac:dyDescent="0.25">
      <c r="B180" s="4">
        <v>44701</v>
      </c>
      <c r="C180" s="2">
        <v>26</v>
      </c>
      <c r="D180" t="s">
        <v>22</v>
      </c>
    </row>
    <row r="181" spans="2:4" x14ac:dyDescent="0.25">
      <c r="B181" s="4">
        <v>44702</v>
      </c>
      <c r="C181" s="2">
        <v>26</v>
      </c>
      <c r="D181" t="s">
        <v>23</v>
      </c>
    </row>
    <row r="182" spans="2:4" x14ac:dyDescent="0.25">
      <c r="B182" s="4">
        <v>44703</v>
      </c>
      <c r="C182" s="2">
        <v>26</v>
      </c>
      <c r="D182" t="s">
        <v>24</v>
      </c>
    </row>
    <row r="183" spans="2:4" x14ac:dyDescent="0.25">
      <c r="B183" s="4">
        <v>44704</v>
      </c>
      <c r="C183" s="2">
        <v>27</v>
      </c>
      <c r="D183" t="s">
        <v>18</v>
      </c>
    </row>
    <row r="184" spans="2:4" x14ac:dyDescent="0.25">
      <c r="B184" s="4">
        <v>44705</v>
      </c>
      <c r="C184" s="2">
        <v>27</v>
      </c>
      <c r="D184" t="s">
        <v>19</v>
      </c>
    </row>
    <row r="185" spans="2:4" x14ac:dyDescent="0.25">
      <c r="B185" s="4">
        <v>44706</v>
      </c>
      <c r="C185" s="2">
        <v>27</v>
      </c>
      <c r="D185" t="s">
        <v>20</v>
      </c>
    </row>
    <row r="186" spans="2:4" x14ac:dyDescent="0.25">
      <c r="B186" s="4">
        <v>44707</v>
      </c>
      <c r="C186" s="2">
        <v>27</v>
      </c>
      <c r="D186" t="s">
        <v>21</v>
      </c>
    </row>
    <row r="187" spans="2:4" x14ac:dyDescent="0.25">
      <c r="B187" s="4">
        <v>44708</v>
      </c>
      <c r="C187" s="2">
        <v>27</v>
      </c>
      <c r="D187" t="s">
        <v>22</v>
      </c>
    </row>
    <row r="188" spans="2:4" x14ac:dyDescent="0.25">
      <c r="B188" s="4">
        <v>44709</v>
      </c>
      <c r="C188" s="2">
        <v>27</v>
      </c>
      <c r="D188" t="s">
        <v>23</v>
      </c>
    </row>
    <row r="189" spans="2:4" x14ac:dyDescent="0.25">
      <c r="B189" s="4">
        <v>44710</v>
      </c>
      <c r="C189" s="2">
        <v>27</v>
      </c>
      <c r="D189" t="s">
        <v>24</v>
      </c>
    </row>
    <row r="190" spans="2:4" x14ac:dyDescent="0.25">
      <c r="B190" s="4">
        <v>44711</v>
      </c>
      <c r="C190" s="2">
        <v>28</v>
      </c>
      <c r="D190" t="s">
        <v>18</v>
      </c>
    </row>
    <row r="191" spans="2:4" x14ac:dyDescent="0.25">
      <c r="B191" s="4">
        <v>44712</v>
      </c>
      <c r="C191" s="2">
        <v>28</v>
      </c>
      <c r="D191" t="s">
        <v>19</v>
      </c>
    </row>
    <row r="192" spans="2:4" x14ac:dyDescent="0.25">
      <c r="B192" s="4">
        <v>44713</v>
      </c>
      <c r="C192" s="2">
        <v>28</v>
      </c>
      <c r="D192" t="s">
        <v>20</v>
      </c>
    </row>
    <row r="193" spans="2:4" x14ac:dyDescent="0.25">
      <c r="B193" s="4">
        <v>44714</v>
      </c>
      <c r="C193" s="2">
        <v>28</v>
      </c>
      <c r="D193" t="s">
        <v>21</v>
      </c>
    </row>
    <row r="194" spans="2:4" x14ac:dyDescent="0.25">
      <c r="B194" s="4">
        <v>44715</v>
      </c>
      <c r="C194" s="2">
        <v>28</v>
      </c>
      <c r="D194" t="s">
        <v>22</v>
      </c>
    </row>
    <row r="195" spans="2:4" x14ac:dyDescent="0.25">
      <c r="B195" s="4">
        <v>44716</v>
      </c>
      <c r="C195" s="2">
        <v>28</v>
      </c>
      <c r="D195" t="s">
        <v>23</v>
      </c>
    </row>
    <row r="196" spans="2:4" x14ac:dyDescent="0.25">
      <c r="B196" s="4">
        <v>44717</v>
      </c>
      <c r="C196" s="2">
        <v>28</v>
      </c>
      <c r="D196" t="s">
        <v>24</v>
      </c>
    </row>
    <row r="197" spans="2:4" x14ac:dyDescent="0.25">
      <c r="B197" s="4">
        <v>44718</v>
      </c>
      <c r="C197" s="2">
        <v>29</v>
      </c>
      <c r="D197" t="s">
        <v>18</v>
      </c>
    </row>
    <row r="198" spans="2:4" x14ac:dyDescent="0.25">
      <c r="B198" s="4">
        <v>44719</v>
      </c>
      <c r="C198" s="2">
        <v>29</v>
      </c>
      <c r="D198" t="s">
        <v>19</v>
      </c>
    </row>
    <row r="199" spans="2:4" x14ac:dyDescent="0.25">
      <c r="B199" s="4">
        <v>44720</v>
      </c>
      <c r="C199" s="2">
        <v>29</v>
      </c>
      <c r="D199" t="s">
        <v>20</v>
      </c>
    </row>
    <row r="200" spans="2:4" x14ac:dyDescent="0.25">
      <c r="B200" s="4">
        <v>44721</v>
      </c>
      <c r="C200" s="2">
        <v>29</v>
      </c>
      <c r="D200" t="s">
        <v>21</v>
      </c>
    </row>
    <row r="201" spans="2:4" x14ac:dyDescent="0.25">
      <c r="B201" s="4">
        <v>44722</v>
      </c>
      <c r="C201" s="2">
        <v>29</v>
      </c>
      <c r="D201" t="s">
        <v>22</v>
      </c>
    </row>
    <row r="202" spans="2:4" x14ac:dyDescent="0.25">
      <c r="B202" s="4">
        <v>44723</v>
      </c>
      <c r="C202" s="2">
        <v>29</v>
      </c>
      <c r="D202" t="s">
        <v>23</v>
      </c>
    </row>
    <row r="203" spans="2:4" x14ac:dyDescent="0.25">
      <c r="B203" s="4">
        <v>44724</v>
      </c>
      <c r="C203" s="2">
        <v>29</v>
      </c>
      <c r="D203" t="s">
        <v>24</v>
      </c>
    </row>
    <row r="204" spans="2:4" x14ac:dyDescent="0.25">
      <c r="B204" s="4">
        <v>44725</v>
      </c>
      <c r="C204" s="2">
        <v>30</v>
      </c>
      <c r="D204" t="s">
        <v>18</v>
      </c>
    </row>
    <row r="205" spans="2:4" x14ac:dyDescent="0.25">
      <c r="B205" s="4">
        <v>44726</v>
      </c>
      <c r="C205" s="2">
        <v>30</v>
      </c>
      <c r="D205" t="s">
        <v>19</v>
      </c>
    </row>
    <row r="206" spans="2:4" x14ac:dyDescent="0.25">
      <c r="B206" s="4">
        <v>44727</v>
      </c>
      <c r="C206" s="2">
        <v>30</v>
      </c>
      <c r="D206" t="s">
        <v>20</v>
      </c>
    </row>
    <row r="207" spans="2:4" x14ac:dyDescent="0.25">
      <c r="B207" s="4">
        <v>44728</v>
      </c>
      <c r="C207" s="2">
        <v>30</v>
      </c>
      <c r="D207" t="s">
        <v>21</v>
      </c>
    </row>
    <row r="208" spans="2:4" x14ac:dyDescent="0.25">
      <c r="B208" s="4">
        <v>44729</v>
      </c>
      <c r="C208" s="2">
        <v>30</v>
      </c>
      <c r="D208" t="s">
        <v>22</v>
      </c>
    </row>
    <row r="209" spans="2:4" x14ac:dyDescent="0.25">
      <c r="B209" s="4">
        <v>44730</v>
      </c>
      <c r="C209" s="2">
        <v>30</v>
      </c>
      <c r="D209" t="s">
        <v>23</v>
      </c>
    </row>
    <row r="210" spans="2:4" x14ac:dyDescent="0.25">
      <c r="B210" s="4">
        <v>44731</v>
      </c>
      <c r="C210" s="2">
        <v>30</v>
      </c>
      <c r="D210" t="s">
        <v>24</v>
      </c>
    </row>
    <row r="211" spans="2:4" x14ac:dyDescent="0.25">
      <c r="B211" s="4">
        <v>44732</v>
      </c>
      <c r="C211" s="2">
        <v>31</v>
      </c>
      <c r="D211" t="s">
        <v>18</v>
      </c>
    </row>
    <row r="212" spans="2:4" x14ac:dyDescent="0.25">
      <c r="B212" s="4">
        <v>44733</v>
      </c>
      <c r="C212" s="2">
        <v>31</v>
      </c>
      <c r="D212" t="s">
        <v>19</v>
      </c>
    </row>
    <row r="213" spans="2:4" x14ac:dyDescent="0.25">
      <c r="B213" s="4">
        <v>44734</v>
      </c>
      <c r="C213" s="2">
        <v>31</v>
      </c>
      <c r="D213" t="s">
        <v>20</v>
      </c>
    </row>
    <row r="214" spans="2:4" x14ac:dyDescent="0.25">
      <c r="B214" s="4">
        <v>44735</v>
      </c>
      <c r="C214" s="2">
        <v>31</v>
      </c>
      <c r="D214" t="s">
        <v>21</v>
      </c>
    </row>
    <row r="215" spans="2:4" x14ac:dyDescent="0.25">
      <c r="B215" s="4">
        <v>44736</v>
      </c>
      <c r="C215" s="2">
        <v>31</v>
      </c>
      <c r="D215" t="s">
        <v>22</v>
      </c>
    </row>
    <row r="216" spans="2:4" x14ac:dyDescent="0.25">
      <c r="B216" s="4">
        <v>44737</v>
      </c>
      <c r="C216" s="2">
        <v>31</v>
      </c>
      <c r="D216" t="s">
        <v>23</v>
      </c>
    </row>
    <row r="217" spans="2:4" x14ac:dyDescent="0.25">
      <c r="B217" s="4">
        <v>44738</v>
      </c>
      <c r="C217" s="2">
        <v>31</v>
      </c>
      <c r="D217" t="s">
        <v>24</v>
      </c>
    </row>
    <row r="218" spans="2:4" x14ac:dyDescent="0.25">
      <c r="B218" s="4">
        <v>44739</v>
      </c>
      <c r="C218" s="2">
        <v>32</v>
      </c>
      <c r="D218" t="s">
        <v>18</v>
      </c>
    </row>
    <row r="219" spans="2:4" x14ac:dyDescent="0.25">
      <c r="B219" s="4">
        <v>44740</v>
      </c>
      <c r="C219" s="2">
        <v>32</v>
      </c>
      <c r="D219" t="s">
        <v>19</v>
      </c>
    </row>
    <row r="220" spans="2:4" x14ac:dyDescent="0.25">
      <c r="B220" s="4">
        <v>44741</v>
      </c>
      <c r="C220" s="2">
        <v>32</v>
      </c>
      <c r="D220" t="s">
        <v>20</v>
      </c>
    </row>
    <row r="221" spans="2:4" x14ac:dyDescent="0.25">
      <c r="B221" s="4">
        <v>44742</v>
      </c>
      <c r="C221" s="2">
        <v>32</v>
      </c>
      <c r="D221" t="s">
        <v>21</v>
      </c>
    </row>
    <row r="222" spans="2:4" x14ac:dyDescent="0.25">
      <c r="B222" s="4">
        <v>44743</v>
      </c>
      <c r="C222" s="2">
        <v>32</v>
      </c>
      <c r="D222" t="s">
        <v>22</v>
      </c>
    </row>
    <row r="223" spans="2:4" x14ac:dyDescent="0.25">
      <c r="B223" s="4">
        <v>44744</v>
      </c>
      <c r="C223" s="2">
        <v>32</v>
      </c>
      <c r="D223" t="s">
        <v>23</v>
      </c>
    </row>
    <row r="224" spans="2:4" x14ac:dyDescent="0.25">
      <c r="B224" s="4">
        <v>44745</v>
      </c>
      <c r="C224" s="2">
        <v>32</v>
      </c>
      <c r="D224" t="s">
        <v>24</v>
      </c>
    </row>
    <row r="225" spans="2:4" x14ac:dyDescent="0.25">
      <c r="B225" s="4">
        <v>44746</v>
      </c>
      <c r="C225" s="2">
        <v>33</v>
      </c>
      <c r="D225" t="s">
        <v>18</v>
      </c>
    </row>
    <row r="226" spans="2:4" x14ac:dyDescent="0.25">
      <c r="B226" s="4">
        <v>44747</v>
      </c>
      <c r="C226" s="2">
        <v>33</v>
      </c>
      <c r="D226" t="s">
        <v>19</v>
      </c>
    </row>
    <row r="227" spans="2:4" x14ac:dyDescent="0.25">
      <c r="B227" s="4">
        <v>44748</v>
      </c>
      <c r="C227" s="2">
        <v>33</v>
      </c>
      <c r="D227" t="s">
        <v>20</v>
      </c>
    </row>
    <row r="228" spans="2:4" x14ac:dyDescent="0.25">
      <c r="B228" s="4">
        <v>44749</v>
      </c>
      <c r="C228" s="2">
        <v>33</v>
      </c>
      <c r="D228" t="s">
        <v>21</v>
      </c>
    </row>
    <row r="229" spans="2:4" x14ac:dyDescent="0.25">
      <c r="B229" s="4">
        <v>44750</v>
      </c>
      <c r="C229" s="2">
        <v>33</v>
      </c>
      <c r="D229" t="s">
        <v>22</v>
      </c>
    </row>
    <row r="230" spans="2:4" x14ac:dyDescent="0.25">
      <c r="B230" s="4">
        <v>44751</v>
      </c>
      <c r="C230" s="2">
        <v>33</v>
      </c>
      <c r="D230" t="s">
        <v>23</v>
      </c>
    </row>
    <row r="231" spans="2:4" x14ac:dyDescent="0.25">
      <c r="B231" s="4">
        <v>44752</v>
      </c>
      <c r="C231" s="2">
        <v>33</v>
      </c>
      <c r="D231" t="s">
        <v>24</v>
      </c>
    </row>
    <row r="232" spans="2:4" x14ac:dyDescent="0.25">
      <c r="B232" s="4">
        <v>44753</v>
      </c>
      <c r="C232" s="2">
        <v>34</v>
      </c>
      <c r="D232" t="s">
        <v>18</v>
      </c>
    </row>
    <row r="233" spans="2:4" x14ac:dyDescent="0.25">
      <c r="B233" s="4">
        <v>44754</v>
      </c>
      <c r="C233" s="2">
        <v>34</v>
      </c>
      <c r="D233" t="s">
        <v>19</v>
      </c>
    </row>
    <row r="234" spans="2:4" x14ac:dyDescent="0.25">
      <c r="B234" s="4">
        <v>44755</v>
      </c>
      <c r="C234" s="2">
        <v>34</v>
      </c>
      <c r="D234" t="s">
        <v>20</v>
      </c>
    </row>
    <row r="235" spans="2:4" x14ac:dyDescent="0.25">
      <c r="B235" s="4">
        <v>44756</v>
      </c>
      <c r="C235" s="2">
        <v>34</v>
      </c>
      <c r="D235" t="s">
        <v>21</v>
      </c>
    </row>
    <row r="236" spans="2:4" x14ac:dyDescent="0.25">
      <c r="B236" s="4">
        <v>44757</v>
      </c>
      <c r="C236" s="2">
        <v>34</v>
      </c>
      <c r="D236" t="s">
        <v>22</v>
      </c>
    </row>
    <row r="237" spans="2:4" x14ac:dyDescent="0.25">
      <c r="B237" s="4">
        <v>44758</v>
      </c>
      <c r="C237" s="2">
        <v>34</v>
      </c>
      <c r="D237" t="s">
        <v>23</v>
      </c>
    </row>
    <row r="238" spans="2:4" x14ac:dyDescent="0.25">
      <c r="B238" s="4">
        <v>44759</v>
      </c>
      <c r="C238" s="2">
        <v>34</v>
      </c>
      <c r="D238" t="s">
        <v>24</v>
      </c>
    </row>
    <row r="239" spans="2:4" x14ac:dyDescent="0.25">
      <c r="B239" s="4">
        <v>44760</v>
      </c>
      <c r="C239" s="2">
        <v>35</v>
      </c>
      <c r="D239" t="s">
        <v>18</v>
      </c>
    </row>
    <row r="240" spans="2:4" x14ac:dyDescent="0.25">
      <c r="B240" s="4">
        <v>44761</v>
      </c>
      <c r="C240" s="2">
        <v>35</v>
      </c>
      <c r="D240" t="s">
        <v>19</v>
      </c>
    </row>
    <row r="241" spans="2:4" x14ac:dyDescent="0.25">
      <c r="B241" s="4">
        <v>44762</v>
      </c>
      <c r="C241" s="2">
        <v>35</v>
      </c>
      <c r="D241" t="s">
        <v>20</v>
      </c>
    </row>
    <row r="242" spans="2:4" x14ac:dyDescent="0.25">
      <c r="B242" s="4">
        <v>44763</v>
      </c>
      <c r="C242" s="2">
        <v>35</v>
      </c>
      <c r="D242" t="s">
        <v>21</v>
      </c>
    </row>
    <row r="243" spans="2:4" x14ac:dyDescent="0.25">
      <c r="B243" s="4">
        <v>44764</v>
      </c>
      <c r="C243" s="2">
        <v>35</v>
      </c>
      <c r="D243" t="s">
        <v>22</v>
      </c>
    </row>
    <row r="244" spans="2:4" x14ac:dyDescent="0.25">
      <c r="B244" s="4">
        <v>44765</v>
      </c>
      <c r="C244" s="2">
        <v>35</v>
      </c>
      <c r="D244" t="s">
        <v>23</v>
      </c>
    </row>
    <row r="245" spans="2:4" x14ac:dyDescent="0.25">
      <c r="B245" s="4">
        <v>44766</v>
      </c>
      <c r="C245" s="2">
        <v>35</v>
      </c>
      <c r="D245" t="s">
        <v>24</v>
      </c>
    </row>
    <row r="246" spans="2:4" x14ac:dyDescent="0.25">
      <c r="B246" s="4">
        <v>44767</v>
      </c>
      <c r="C246" s="2">
        <v>36</v>
      </c>
      <c r="D246" t="s">
        <v>18</v>
      </c>
    </row>
    <row r="247" spans="2:4" x14ac:dyDescent="0.25">
      <c r="B247" s="4">
        <v>44768</v>
      </c>
      <c r="C247" s="2">
        <v>36</v>
      </c>
      <c r="D247" t="s">
        <v>19</v>
      </c>
    </row>
    <row r="248" spans="2:4" x14ac:dyDescent="0.25">
      <c r="B248" s="4">
        <v>44769</v>
      </c>
      <c r="C248" s="2">
        <v>36</v>
      </c>
      <c r="D248" t="s">
        <v>20</v>
      </c>
    </row>
    <row r="249" spans="2:4" x14ac:dyDescent="0.25">
      <c r="B249" s="4">
        <v>44770</v>
      </c>
      <c r="C249" s="2">
        <v>36</v>
      </c>
      <c r="D249" t="s">
        <v>21</v>
      </c>
    </row>
    <row r="250" spans="2:4" x14ac:dyDescent="0.25">
      <c r="B250" s="4">
        <v>44771</v>
      </c>
      <c r="C250" s="2">
        <v>36</v>
      </c>
      <c r="D250" t="s">
        <v>22</v>
      </c>
    </row>
    <row r="251" spans="2:4" x14ac:dyDescent="0.25">
      <c r="B251" s="4">
        <v>44772</v>
      </c>
      <c r="C251" s="2">
        <v>36</v>
      </c>
      <c r="D251" t="s">
        <v>23</v>
      </c>
    </row>
    <row r="252" spans="2:4" x14ac:dyDescent="0.25">
      <c r="B252" s="4">
        <v>44773</v>
      </c>
      <c r="C252" s="2">
        <v>36</v>
      </c>
      <c r="D252" t="s">
        <v>24</v>
      </c>
    </row>
    <row r="253" spans="2:4" x14ac:dyDescent="0.25">
      <c r="B253" s="4">
        <v>44774</v>
      </c>
      <c r="C253" s="2">
        <v>37</v>
      </c>
      <c r="D253" t="s">
        <v>18</v>
      </c>
    </row>
    <row r="254" spans="2:4" x14ac:dyDescent="0.25">
      <c r="B254" s="4">
        <v>44775</v>
      </c>
      <c r="C254" s="2">
        <v>37</v>
      </c>
      <c r="D254" t="s">
        <v>19</v>
      </c>
    </row>
    <row r="255" spans="2:4" x14ac:dyDescent="0.25">
      <c r="B255" s="4">
        <v>44776</v>
      </c>
      <c r="C255" s="2">
        <v>37</v>
      </c>
      <c r="D255" t="s">
        <v>20</v>
      </c>
    </row>
    <row r="256" spans="2:4" x14ac:dyDescent="0.25">
      <c r="B256" s="4">
        <v>44777</v>
      </c>
      <c r="C256" s="2">
        <v>37</v>
      </c>
      <c r="D256" t="s">
        <v>21</v>
      </c>
    </row>
    <row r="257" spans="2:4" x14ac:dyDescent="0.25">
      <c r="B257" s="4">
        <v>44778</v>
      </c>
      <c r="C257" s="2">
        <v>37</v>
      </c>
      <c r="D257" t="s">
        <v>22</v>
      </c>
    </row>
    <row r="258" spans="2:4" x14ac:dyDescent="0.25">
      <c r="B258" s="4">
        <v>44779</v>
      </c>
      <c r="C258" s="2">
        <v>37</v>
      </c>
      <c r="D258" t="s">
        <v>23</v>
      </c>
    </row>
    <row r="259" spans="2:4" x14ac:dyDescent="0.25">
      <c r="B259" s="4">
        <v>44780</v>
      </c>
      <c r="C259" s="2">
        <v>37</v>
      </c>
      <c r="D259" t="s">
        <v>24</v>
      </c>
    </row>
    <row r="260" spans="2:4" x14ac:dyDescent="0.25">
      <c r="B260" s="4">
        <v>44781</v>
      </c>
      <c r="C260" s="2">
        <v>38</v>
      </c>
      <c r="D260" t="s">
        <v>18</v>
      </c>
    </row>
    <row r="261" spans="2:4" x14ac:dyDescent="0.25">
      <c r="B261" s="4">
        <v>44782</v>
      </c>
      <c r="C261" s="2">
        <v>38</v>
      </c>
      <c r="D261" t="s">
        <v>19</v>
      </c>
    </row>
    <row r="262" spans="2:4" x14ac:dyDescent="0.25">
      <c r="B262" s="4">
        <v>44783</v>
      </c>
      <c r="C262" s="2">
        <v>38</v>
      </c>
      <c r="D262" t="s">
        <v>20</v>
      </c>
    </row>
    <row r="263" spans="2:4" x14ac:dyDescent="0.25">
      <c r="B263" s="4">
        <v>44784</v>
      </c>
      <c r="C263" s="2">
        <v>38</v>
      </c>
      <c r="D263" t="s">
        <v>21</v>
      </c>
    </row>
    <row r="264" spans="2:4" x14ac:dyDescent="0.25">
      <c r="B264" s="4">
        <v>44785</v>
      </c>
      <c r="C264" s="2">
        <v>38</v>
      </c>
      <c r="D264" t="s">
        <v>22</v>
      </c>
    </row>
    <row r="265" spans="2:4" x14ac:dyDescent="0.25">
      <c r="B265" s="4">
        <v>44786</v>
      </c>
      <c r="C265" s="2">
        <v>38</v>
      </c>
      <c r="D265" t="s">
        <v>23</v>
      </c>
    </row>
    <row r="266" spans="2:4" x14ac:dyDescent="0.25">
      <c r="B266" s="4">
        <v>44787</v>
      </c>
      <c r="C266" s="2">
        <v>38</v>
      </c>
      <c r="D266" t="s">
        <v>24</v>
      </c>
    </row>
    <row r="267" spans="2:4" x14ac:dyDescent="0.25">
      <c r="B267" s="4">
        <v>44788</v>
      </c>
      <c r="C267" s="2">
        <v>39</v>
      </c>
      <c r="D267" t="s">
        <v>18</v>
      </c>
    </row>
    <row r="268" spans="2:4" x14ac:dyDescent="0.25">
      <c r="B268" s="4">
        <v>44789</v>
      </c>
      <c r="C268" s="2">
        <v>39</v>
      </c>
      <c r="D268" t="s">
        <v>19</v>
      </c>
    </row>
    <row r="269" spans="2:4" x14ac:dyDescent="0.25">
      <c r="B269" s="4">
        <v>44790</v>
      </c>
      <c r="C269" s="2">
        <v>39</v>
      </c>
      <c r="D269" t="s">
        <v>20</v>
      </c>
    </row>
    <row r="270" spans="2:4" x14ac:dyDescent="0.25">
      <c r="B270" s="4">
        <v>44791</v>
      </c>
      <c r="C270" s="2">
        <v>39</v>
      </c>
      <c r="D270" t="s">
        <v>21</v>
      </c>
    </row>
    <row r="271" spans="2:4" x14ac:dyDescent="0.25">
      <c r="B271" s="4">
        <v>44792</v>
      </c>
      <c r="C271" s="2">
        <v>39</v>
      </c>
      <c r="D271" t="s">
        <v>22</v>
      </c>
    </row>
    <row r="272" spans="2:4" x14ac:dyDescent="0.25">
      <c r="B272" s="4">
        <v>44793</v>
      </c>
      <c r="C272" s="2">
        <v>39</v>
      </c>
      <c r="D272" t="s">
        <v>23</v>
      </c>
    </row>
    <row r="273" spans="2:4" x14ac:dyDescent="0.25">
      <c r="B273" s="4">
        <v>44794</v>
      </c>
      <c r="C273" s="2">
        <v>39</v>
      </c>
      <c r="D273" t="s">
        <v>24</v>
      </c>
    </row>
    <row r="274" spans="2:4" x14ac:dyDescent="0.25">
      <c r="B274" s="4">
        <v>44795</v>
      </c>
      <c r="C274" s="2">
        <v>40</v>
      </c>
      <c r="D274" t="s">
        <v>18</v>
      </c>
    </row>
    <row r="275" spans="2:4" x14ac:dyDescent="0.25">
      <c r="B275" s="4">
        <v>44796</v>
      </c>
      <c r="C275" s="2">
        <v>40</v>
      </c>
      <c r="D275" t="s">
        <v>19</v>
      </c>
    </row>
    <row r="276" spans="2:4" x14ac:dyDescent="0.25">
      <c r="B276" s="4">
        <v>44797</v>
      </c>
      <c r="C276" s="2">
        <v>40</v>
      </c>
      <c r="D276" t="s">
        <v>20</v>
      </c>
    </row>
    <row r="277" spans="2:4" x14ac:dyDescent="0.25">
      <c r="B277" s="4">
        <v>44798</v>
      </c>
      <c r="C277" s="2">
        <v>40</v>
      </c>
      <c r="D277" t="s">
        <v>21</v>
      </c>
    </row>
    <row r="278" spans="2:4" x14ac:dyDescent="0.25">
      <c r="B278" s="4">
        <v>44799</v>
      </c>
      <c r="C278" s="2">
        <v>40</v>
      </c>
      <c r="D278" t="s">
        <v>22</v>
      </c>
    </row>
    <row r="279" spans="2:4" x14ac:dyDescent="0.25">
      <c r="B279" s="4">
        <v>44800</v>
      </c>
      <c r="C279" s="2">
        <v>40</v>
      </c>
      <c r="D279" t="s">
        <v>23</v>
      </c>
    </row>
    <row r="280" spans="2:4" x14ac:dyDescent="0.25">
      <c r="B280" s="4">
        <v>44801</v>
      </c>
      <c r="C280" s="2">
        <v>40</v>
      </c>
      <c r="D280" t="s">
        <v>24</v>
      </c>
    </row>
    <row r="281" spans="2:4" x14ac:dyDescent="0.25">
      <c r="B281" s="4">
        <v>44802</v>
      </c>
      <c r="C281" s="2">
        <v>41</v>
      </c>
      <c r="D281" t="s">
        <v>18</v>
      </c>
    </row>
    <row r="282" spans="2:4" x14ac:dyDescent="0.25">
      <c r="B282" s="4">
        <v>44803</v>
      </c>
      <c r="C282" s="2">
        <v>41</v>
      </c>
      <c r="D282" t="s">
        <v>19</v>
      </c>
    </row>
    <row r="283" spans="2:4" x14ac:dyDescent="0.25">
      <c r="B283" s="4">
        <v>44804</v>
      </c>
      <c r="C283" s="2">
        <v>41</v>
      </c>
      <c r="D283" t="s">
        <v>20</v>
      </c>
    </row>
    <row r="284" spans="2:4" x14ac:dyDescent="0.25">
      <c r="B284" s="4">
        <v>44805</v>
      </c>
      <c r="C284" s="2">
        <v>41</v>
      </c>
      <c r="D284" t="s">
        <v>21</v>
      </c>
    </row>
    <row r="285" spans="2:4" x14ac:dyDescent="0.25">
      <c r="B285" s="4">
        <v>44806</v>
      </c>
      <c r="C285" s="2">
        <v>41</v>
      </c>
      <c r="D285" t="s">
        <v>22</v>
      </c>
    </row>
    <row r="286" spans="2:4" x14ac:dyDescent="0.25">
      <c r="B286" s="4">
        <v>44807</v>
      </c>
      <c r="C286" s="2">
        <v>41</v>
      </c>
      <c r="D286" t="s">
        <v>23</v>
      </c>
    </row>
    <row r="287" spans="2:4" x14ac:dyDescent="0.25">
      <c r="B287" s="4">
        <v>44808</v>
      </c>
      <c r="C287" s="2">
        <v>41</v>
      </c>
      <c r="D287" t="s">
        <v>24</v>
      </c>
    </row>
    <row r="288" spans="2:4" x14ac:dyDescent="0.25">
      <c r="B288" s="4">
        <v>44809</v>
      </c>
      <c r="C288" s="2">
        <v>42</v>
      </c>
      <c r="D288" t="s">
        <v>18</v>
      </c>
    </row>
    <row r="289" spans="2:4" x14ac:dyDescent="0.25">
      <c r="B289" s="4">
        <v>44810</v>
      </c>
      <c r="C289" s="2">
        <v>42</v>
      </c>
      <c r="D289" t="s">
        <v>19</v>
      </c>
    </row>
    <row r="290" spans="2:4" x14ac:dyDescent="0.25">
      <c r="B290" s="4">
        <v>44811</v>
      </c>
      <c r="C290" s="2">
        <v>42</v>
      </c>
      <c r="D290" t="s">
        <v>20</v>
      </c>
    </row>
    <row r="291" spans="2:4" x14ac:dyDescent="0.25">
      <c r="B291" s="4">
        <v>44812</v>
      </c>
      <c r="C291" s="2">
        <v>42</v>
      </c>
      <c r="D291" t="s">
        <v>21</v>
      </c>
    </row>
    <row r="292" spans="2:4" x14ac:dyDescent="0.25">
      <c r="B292" s="4">
        <v>44813</v>
      </c>
      <c r="C292" s="2">
        <v>42</v>
      </c>
      <c r="D292" t="s">
        <v>22</v>
      </c>
    </row>
    <row r="293" spans="2:4" x14ac:dyDescent="0.25">
      <c r="B293" s="4">
        <v>44814</v>
      </c>
      <c r="C293" s="2">
        <v>42</v>
      </c>
      <c r="D293" t="s">
        <v>23</v>
      </c>
    </row>
    <row r="294" spans="2:4" x14ac:dyDescent="0.25">
      <c r="B294" s="4">
        <v>44815</v>
      </c>
      <c r="C294" s="2">
        <v>42</v>
      </c>
      <c r="D294" t="s">
        <v>24</v>
      </c>
    </row>
    <row r="295" spans="2:4" x14ac:dyDescent="0.25">
      <c r="B295" s="4">
        <v>44816</v>
      </c>
      <c r="C295" s="2">
        <v>43</v>
      </c>
      <c r="D295" t="s">
        <v>18</v>
      </c>
    </row>
    <row r="296" spans="2:4" x14ac:dyDescent="0.25">
      <c r="B296" s="4">
        <v>44817</v>
      </c>
      <c r="C296" s="2">
        <v>43</v>
      </c>
      <c r="D296" t="s">
        <v>19</v>
      </c>
    </row>
    <row r="297" spans="2:4" x14ac:dyDescent="0.25">
      <c r="B297" s="4">
        <v>44818</v>
      </c>
      <c r="C297" s="2">
        <v>43</v>
      </c>
      <c r="D297" t="s">
        <v>20</v>
      </c>
    </row>
    <row r="298" spans="2:4" x14ac:dyDescent="0.25">
      <c r="B298" s="4">
        <v>44819</v>
      </c>
      <c r="C298" s="2">
        <v>43</v>
      </c>
      <c r="D298" t="s">
        <v>21</v>
      </c>
    </row>
    <row r="299" spans="2:4" x14ac:dyDescent="0.25">
      <c r="B299" s="4">
        <v>44820</v>
      </c>
      <c r="C299" s="2">
        <v>43</v>
      </c>
      <c r="D299" t="s">
        <v>22</v>
      </c>
    </row>
    <row r="300" spans="2:4" x14ac:dyDescent="0.25">
      <c r="B300" s="4">
        <v>44821</v>
      </c>
      <c r="C300" s="2">
        <v>43</v>
      </c>
      <c r="D300" t="s">
        <v>23</v>
      </c>
    </row>
    <row r="301" spans="2:4" x14ac:dyDescent="0.25">
      <c r="B301" s="4">
        <v>44822</v>
      </c>
      <c r="C301" s="2">
        <v>43</v>
      </c>
      <c r="D301" t="s">
        <v>24</v>
      </c>
    </row>
  </sheetData>
  <customSheetViews>
    <customSheetView guid="{28BE6562-61BE-42C3-B697-462A6F62428C}" scale="175" state="hidden" topLeftCell="A283">
      <selection activeCell="B165" sqref="B165:D165"/>
      <pageMargins left="0.511811024" right="0.511811024" top="0.78740157499999996" bottom="0.78740157499999996" header="0.31496062000000002" footer="0.31496062000000002"/>
    </customSheetView>
    <customSheetView guid="{00F68F5D-E7EC-4A9D-A8F7-19E9173D4D0E}" scale="175" state="hidden" topLeftCell="A283">
      <selection activeCell="B165" sqref="B165:D165"/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7C267-C6A7-47A2-A880-3DCD13F13330}">
  <sheetPr>
    <tabColor theme="1"/>
  </sheetPr>
  <dimension ref="A1:AF41"/>
  <sheetViews>
    <sheetView tabSelected="1" zoomScale="55" zoomScaleNormal="55" workbookViewId="0">
      <selection activeCell="V45" sqref="V45"/>
    </sheetView>
  </sheetViews>
  <sheetFormatPr defaultRowHeight="15" x14ac:dyDescent="0.25"/>
  <cols>
    <col min="28" max="34" width="24.5703125" customWidth="1"/>
  </cols>
  <sheetData>
    <row r="1" spans="1:32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19.5" x14ac:dyDescent="0.3">
      <c r="A2" s="29"/>
      <c r="B2" s="32" t="s">
        <v>85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</row>
    <row r="3" spans="1:32" ht="19.5" x14ac:dyDescent="0.3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29"/>
      <c r="AB3" s="32" t="s">
        <v>36</v>
      </c>
      <c r="AC3" s="36"/>
      <c r="AD3" s="36"/>
      <c r="AE3" s="36"/>
      <c r="AF3" s="36"/>
    </row>
    <row r="4" spans="1:32" x14ac:dyDescent="0.2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29"/>
      <c r="AB4" s="29"/>
      <c r="AC4" s="29"/>
      <c r="AD4" s="29"/>
      <c r="AE4" s="29"/>
      <c r="AF4" s="29"/>
    </row>
    <row r="5" spans="1:32" ht="15" customHeight="1" x14ac:dyDescent="0.25">
      <c r="A5" s="29"/>
      <c r="B5" s="30"/>
      <c r="C5" s="30"/>
      <c r="D5" s="30"/>
      <c r="E5" s="30"/>
      <c r="F5" s="30"/>
      <c r="G5" s="30"/>
      <c r="H5" s="66">
        <f>INDICADORES!$C$13</f>
        <v>0.96884231520465269</v>
      </c>
      <c r="I5" s="66"/>
      <c r="J5" s="66"/>
      <c r="K5" s="66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29"/>
      <c r="AB5" s="29"/>
      <c r="AC5" s="29"/>
      <c r="AD5" s="29"/>
      <c r="AE5" s="29"/>
      <c r="AF5" s="29"/>
    </row>
    <row r="6" spans="1:32" ht="15" customHeight="1" x14ac:dyDescent="0.25">
      <c r="A6" s="29"/>
      <c r="B6" s="30"/>
      <c r="C6" s="30"/>
      <c r="D6" s="30"/>
      <c r="E6" s="30"/>
      <c r="F6" s="30"/>
      <c r="G6" s="30"/>
      <c r="H6" s="66"/>
      <c r="I6" s="66"/>
      <c r="J6" s="66"/>
      <c r="K6" s="66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29"/>
      <c r="AB6" s="29"/>
      <c r="AC6" s="29"/>
      <c r="AD6" s="29"/>
      <c r="AE6" s="29"/>
      <c r="AF6" s="29"/>
    </row>
    <row r="7" spans="1:32" x14ac:dyDescent="0.25">
      <c r="A7" s="29"/>
      <c r="B7" s="30"/>
      <c r="C7" s="30"/>
      <c r="D7" s="30"/>
      <c r="E7" s="30"/>
      <c r="F7" s="30"/>
      <c r="G7" s="30"/>
      <c r="H7" s="66"/>
      <c r="I7" s="66"/>
      <c r="J7" s="66"/>
      <c r="K7" s="66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29"/>
      <c r="AB7" s="29"/>
      <c r="AC7" s="29"/>
      <c r="AD7" s="29"/>
      <c r="AE7" s="29"/>
      <c r="AF7" s="29"/>
    </row>
    <row r="8" spans="1:32" x14ac:dyDescent="0.25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29"/>
      <c r="AB8" s="29"/>
      <c r="AC8" s="29"/>
      <c r="AD8" s="29"/>
      <c r="AE8" s="29"/>
      <c r="AF8" s="29"/>
    </row>
    <row r="9" spans="1:32" x14ac:dyDescent="0.25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29"/>
      <c r="AB9" s="29"/>
      <c r="AC9" s="29"/>
      <c r="AD9" s="29"/>
      <c r="AE9" s="29"/>
      <c r="AF9" s="29"/>
    </row>
    <row r="10" spans="1:32" x14ac:dyDescent="0.25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29"/>
      <c r="AB10" s="29"/>
      <c r="AC10" s="29"/>
      <c r="AD10" s="29"/>
      <c r="AE10" s="29"/>
      <c r="AF10" s="29"/>
    </row>
    <row r="11" spans="1:32" ht="15" customHeight="1" x14ac:dyDescent="0.25">
      <c r="A11" s="29"/>
      <c r="B11" s="30"/>
      <c r="C11" s="30"/>
      <c r="D11" s="30"/>
      <c r="E11" s="30"/>
      <c r="F11" s="30"/>
      <c r="G11" s="30"/>
      <c r="H11" s="66">
        <f>INDICADORES!$C$12</f>
        <v>0.55710305867359167</v>
      </c>
      <c r="I11" s="66"/>
      <c r="J11" s="66"/>
      <c r="K11" s="66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29"/>
      <c r="AB11" s="29"/>
      <c r="AC11" s="29"/>
      <c r="AD11" s="29"/>
      <c r="AE11" s="29"/>
      <c r="AF11" s="29"/>
    </row>
    <row r="12" spans="1:32" ht="15" customHeight="1" x14ac:dyDescent="0.25">
      <c r="A12" s="29"/>
      <c r="B12" s="30"/>
      <c r="C12" s="30"/>
      <c r="D12" s="30"/>
      <c r="E12" s="30"/>
      <c r="F12" s="30"/>
      <c r="G12" s="30"/>
      <c r="H12" s="66"/>
      <c r="I12" s="66"/>
      <c r="J12" s="66"/>
      <c r="K12" s="66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29"/>
      <c r="AB12" s="29"/>
      <c r="AC12" s="29"/>
      <c r="AD12" s="29"/>
      <c r="AE12" s="29"/>
      <c r="AF12" s="29"/>
    </row>
    <row r="13" spans="1:32" ht="15" customHeight="1" x14ac:dyDescent="0.25">
      <c r="A13" s="29"/>
      <c r="B13" s="30"/>
      <c r="C13" s="30"/>
      <c r="D13" s="30"/>
      <c r="E13" s="30"/>
      <c r="F13" s="30"/>
      <c r="G13" s="30"/>
      <c r="H13" s="66"/>
      <c r="I13" s="66"/>
      <c r="J13" s="66"/>
      <c r="K13" s="66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29"/>
      <c r="AB13" s="29"/>
      <c r="AC13" s="29"/>
      <c r="AD13" s="29"/>
      <c r="AE13" s="29"/>
      <c r="AF13" s="29"/>
    </row>
    <row r="14" spans="1:32" x14ac:dyDescent="0.25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29"/>
      <c r="AB14" s="29"/>
      <c r="AC14" s="29"/>
      <c r="AD14" s="29"/>
      <c r="AE14" s="29"/>
      <c r="AF14" s="29"/>
    </row>
    <row r="15" spans="1:32" x14ac:dyDescent="0.25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29"/>
      <c r="AB15" s="29"/>
      <c r="AC15" s="29"/>
      <c r="AD15" s="29"/>
      <c r="AE15" s="29"/>
      <c r="AF15" s="29"/>
    </row>
    <row r="16" spans="1:32" x14ac:dyDescent="0.25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29"/>
      <c r="AB16" s="29"/>
      <c r="AC16" s="29"/>
      <c r="AD16" s="29"/>
      <c r="AE16" s="29"/>
      <c r="AF16" s="29"/>
    </row>
    <row r="17" spans="1:32" x14ac:dyDescent="0.25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29"/>
      <c r="AB17" s="29"/>
      <c r="AC17" s="29"/>
      <c r="AD17" s="29"/>
      <c r="AE17" s="29"/>
      <c r="AF17" s="29"/>
    </row>
    <row r="18" spans="1:32" x14ac:dyDescent="0.25">
      <c r="A18" s="29"/>
      <c r="B18" s="30"/>
      <c r="C18" s="30"/>
      <c r="D18" s="30"/>
      <c r="E18" s="30"/>
      <c r="F18" s="30"/>
      <c r="G18" s="30"/>
      <c r="H18" s="66">
        <f>INDICADORES!$C$14</f>
        <v>-1.7916271026012121E-2</v>
      </c>
      <c r="I18" s="67"/>
      <c r="J18" s="67"/>
      <c r="K18" s="67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29"/>
      <c r="AB18" s="29"/>
      <c r="AC18" s="29"/>
      <c r="AD18" s="29"/>
      <c r="AE18" s="29"/>
      <c r="AF18" s="29"/>
    </row>
    <row r="19" spans="1:32" x14ac:dyDescent="0.25">
      <c r="A19" s="29"/>
      <c r="B19" s="30"/>
      <c r="C19" s="30"/>
      <c r="D19" s="30"/>
      <c r="E19" s="30"/>
      <c r="F19" s="30"/>
      <c r="G19" s="30"/>
      <c r="H19" s="67"/>
      <c r="I19" s="67"/>
      <c r="J19" s="67"/>
      <c r="K19" s="67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29"/>
      <c r="AB19" s="29"/>
      <c r="AC19" s="29"/>
      <c r="AD19" s="29"/>
      <c r="AE19" s="29"/>
      <c r="AF19" s="29"/>
    </row>
    <row r="20" spans="1:32" x14ac:dyDescent="0.25">
      <c r="A20" s="29"/>
      <c r="B20" s="30"/>
      <c r="C20" s="30"/>
      <c r="D20" s="30"/>
      <c r="E20" s="30"/>
      <c r="F20" s="30"/>
      <c r="G20" s="30"/>
      <c r="H20" s="68">
        <f>INDICADORES!$C$15</f>
        <v>5</v>
      </c>
      <c r="I20" s="68"/>
      <c r="J20" s="68"/>
      <c r="K20" s="68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29"/>
      <c r="AB20" s="29"/>
      <c r="AC20" s="29"/>
      <c r="AD20" s="29"/>
      <c r="AE20" s="29"/>
      <c r="AF20" s="29"/>
    </row>
    <row r="21" spans="1:32" x14ac:dyDescent="0.25">
      <c r="A21" s="29"/>
      <c r="B21" s="30"/>
      <c r="C21" s="30"/>
      <c r="D21" s="30"/>
      <c r="E21" s="30"/>
      <c r="F21" s="30"/>
      <c r="G21" s="30"/>
      <c r="H21" s="68"/>
      <c r="I21" s="68"/>
      <c r="J21" s="68"/>
      <c r="K21" s="68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29"/>
      <c r="AB21" s="29"/>
      <c r="AC21" s="29"/>
      <c r="AD21" s="29"/>
      <c r="AE21" s="29"/>
      <c r="AF21" s="29"/>
    </row>
    <row r="22" spans="1:32" ht="19.5" x14ac:dyDescent="0.3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29"/>
      <c r="AB22" s="32" t="s">
        <v>35</v>
      </c>
      <c r="AC22" s="29"/>
      <c r="AD22" s="29"/>
      <c r="AE22" s="29"/>
      <c r="AF22" s="29"/>
    </row>
    <row r="23" spans="1:32" x14ac:dyDescent="0.25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29"/>
      <c r="AB23" s="29"/>
      <c r="AC23" s="29"/>
      <c r="AD23" s="29"/>
      <c r="AE23" s="29"/>
      <c r="AF23" s="29"/>
    </row>
    <row r="24" spans="1:32" x14ac:dyDescent="0.2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29"/>
      <c r="AB24" s="29"/>
      <c r="AC24" s="29"/>
      <c r="AD24" s="29"/>
      <c r="AE24" s="29"/>
      <c r="AF24" s="29"/>
    </row>
    <row r="25" spans="1:32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</row>
    <row r="26" spans="1:32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</row>
    <row r="27" spans="1:32" ht="19.5" x14ac:dyDescent="0.3">
      <c r="A27" s="29"/>
      <c r="B27" s="32" t="s">
        <v>86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</row>
    <row r="28" spans="1:32" x14ac:dyDescent="0.25">
      <c r="A28" s="2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29"/>
      <c r="AB28" s="29"/>
      <c r="AC28" s="29"/>
      <c r="AD28" s="29"/>
      <c r="AE28" s="29"/>
      <c r="AF28" s="29"/>
    </row>
    <row r="29" spans="1:32" x14ac:dyDescent="0.25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29"/>
      <c r="AB29" s="29"/>
      <c r="AC29" s="29"/>
      <c r="AD29" s="29"/>
      <c r="AE29" s="29"/>
      <c r="AF29" s="29"/>
    </row>
    <row r="30" spans="1:32" x14ac:dyDescent="0.25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29"/>
      <c r="AB30" s="29"/>
      <c r="AC30" s="29"/>
      <c r="AD30" s="29"/>
      <c r="AE30" s="29"/>
      <c r="AF30" s="29"/>
    </row>
    <row r="31" spans="1:32" x14ac:dyDescent="0.25">
      <c r="A31" s="29"/>
      <c r="B31" s="30"/>
      <c r="C31" s="30"/>
      <c r="D31" s="30"/>
      <c r="E31" s="30"/>
      <c r="F31" s="30"/>
      <c r="G31" s="30"/>
      <c r="H31" s="66">
        <f>INDICADORES!C20</f>
        <v>0.83333333333333337</v>
      </c>
      <c r="I31" s="66"/>
      <c r="J31" s="66"/>
      <c r="K31" s="66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29"/>
      <c r="AB31" s="29"/>
      <c r="AC31" s="29"/>
      <c r="AD31" s="29"/>
      <c r="AE31" s="29"/>
      <c r="AF31" s="29"/>
    </row>
    <row r="32" spans="1:32" x14ac:dyDescent="0.25">
      <c r="A32" s="29"/>
      <c r="B32" s="30"/>
      <c r="C32" s="30"/>
      <c r="D32" s="30"/>
      <c r="E32" s="30"/>
      <c r="F32" s="30"/>
      <c r="G32" s="30"/>
      <c r="H32" s="66"/>
      <c r="I32" s="66"/>
      <c r="J32" s="66"/>
      <c r="K32" s="66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29"/>
      <c r="AB32" s="29"/>
      <c r="AC32" s="29"/>
      <c r="AD32" s="29"/>
      <c r="AE32" s="29"/>
      <c r="AF32" s="29"/>
    </row>
    <row r="33" spans="1:32" x14ac:dyDescent="0.25">
      <c r="A33" s="29"/>
      <c r="B33" s="30"/>
      <c r="C33" s="30"/>
      <c r="D33" s="30"/>
      <c r="E33" s="30"/>
      <c r="F33" s="30"/>
      <c r="G33" s="30"/>
      <c r="H33" s="66"/>
      <c r="I33" s="66"/>
      <c r="J33" s="66"/>
      <c r="K33" s="66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29"/>
      <c r="AB33" s="29"/>
      <c r="AC33" s="29"/>
      <c r="AD33" s="29"/>
      <c r="AE33" s="29"/>
      <c r="AF33" s="29"/>
    </row>
    <row r="34" spans="1:32" x14ac:dyDescent="0.25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29"/>
      <c r="AB34" s="29"/>
      <c r="AC34" s="29"/>
      <c r="AD34" s="29"/>
      <c r="AE34" s="29"/>
      <c r="AF34" s="29"/>
    </row>
    <row r="35" spans="1:32" ht="15" customHeight="1" x14ac:dyDescent="0.25">
      <c r="A35" s="29"/>
      <c r="B35" s="30"/>
      <c r="C35" s="30"/>
      <c r="D35" s="30"/>
      <c r="E35" s="30"/>
      <c r="F35" s="30"/>
      <c r="G35" s="30"/>
      <c r="H35" s="31"/>
      <c r="I35" s="31"/>
      <c r="J35" s="31"/>
      <c r="K35" s="31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29"/>
      <c r="AB35" s="29"/>
      <c r="AC35" s="29"/>
      <c r="AD35" s="29"/>
      <c r="AE35" s="29"/>
      <c r="AF35" s="29"/>
    </row>
    <row r="36" spans="1:32" ht="15" customHeight="1" x14ac:dyDescent="0.25">
      <c r="A36" s="29"/>
      <c r="B36" s="30"/>
      <c r="C36" s="30"/>
      <c r="D36" s="30"/>
      <c r="E36" s="30"/>
      <c r="F36" s="30"/>
      <c r="G36" s="30"/>
      <c r="H36" s="65">
        <f>INDICADORES!C19</f>
        <v>0.05</v>
      </c>
      <c r="I36" s="65"/>
      <c r="J36" s="65"/>
      <c r="K36" s="65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29"/>
      <c r="AB36" s="29"/>
      <c r="AC36" s="29"/>
      <c r="AD36" s="29"/>
      <c r="AE36" s="29"/>
      <c r="AF36" s="29"/>
    </row>
    <row r="37" spans="1:32" ht="15" customHeight="1" x14ac:dyDescent="0.25">
      <c r="A37" s="29"/>
      <c r="B37" s="30"/>
      <c r="C37" s="30"/>
      <c r="D37" s="30"/>
      <c r="E37" s="30"/>
      <c r="F37" s="30"/>
      <c r="G37" s="30"/>
      <c r="H37" s="65"/>
      <c r="I37" s="65"/>
      <c r="J37" s="65"/>
      <c r="K37" s="65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29"/>
      <c r="AB37" s="29"/>
      <c r="AC37" s="29"/>
      <c r="AD37" s="29"/>
      <c r="AE37" s="29"/>
      <c r="AF37" s="29"/>
    </row>
    <row r="38" spans="1:32" x14ac:dyDescent="0.25">
      <c r="A38" s="29"/>
      <c r="B38" s="30"/>
      <c r="C38" s="30"/>
      <c r="D38" s="30"/>
      <c r="E38" s="30"/>
      <c r="F38" s="30"/>
      <c r="G38" s="30"/>
      <c r="H38" s="65"/>
      <c r="I38" s="65"/>
      <c r="J38" s="65"/>
      <c r="K38" s="65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29"/>
      <c r="AB38" s="29"/>
      <c r="AC38" s="29"/>
      <c r="AD38" s="29"/>
      <c r="AE38" s="29"/>
      <c r="AF38" s="29"/>
    </row>
    <row r="39" spans="1:32" x14ac:dyDescent="0.2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29"/>
      <c r="AB39" s="29"/>
      <c r="AC39" s="29"/>
      <c r="AD39" s="29"/>
      <c r="AE39" s="29"/>
      <c r="AF39" s="29"/>
    </row>
    <row r="40" spans="1:32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</row>
    <row r="41" spans="1:32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</row>
  </sheetData>
  <customSheetViews>
    <customSheetView guid="{28BE6562-61BE-42C3-B697-462A6F62428C}" scale="70">
      <selection activeCell="R46" sqref="R46"/>
      <pageMargins left="0.511811024" right="0.511811024" top="0.78740157499999996" bottom="0.78740157499999996" header="0.31496062000000002" footer="0.31496062000000002"/>
    </customSheetView>
    <customSheetView guid="{00F68F5D-E7EC-4A9D-A8F7-19E9173D4D0E}" scale="70">
      <selection activeCell="R46" sqref="R46"/>
      <pageMargins left="0.511811024" right="0.511811024" top="0.78740157499999996" bottom="0.78740157499999996" header="0.31496062000000002" footer="0.31496062000000002"/>
    </customSheetView>
  </customSheetViews>
  <mergeCells count="6">
    <mergeCell ref="H36:K38"/>
    <mergeCell ref="H31:K33"/>
    <mergeCell ref="H18:K19"/>
    <mergeCell ref="H20:K21"/>
    <mergeCell ref="H5:K7"/>
    <mergeCell ref="H11:K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0364D-0260-4C6B-85A2-29A1EA742809}">
  <dimension ref="A1:N22"/>
  <sheetViews>
    <sheetView topLeftCell="F1" zoomScale="130" zoomScaleNormal="130" workbookViewId="0">
      <selection activeCell="N24" sqref="N24"/>
    </sheetView>
  </sheetViews>
  <sheetFormatPr defaultRowHeight="15" x14ac:dyDescent="0.25"/>
  <cols>
    <col min="1" max="1" width="20.28515625" style="2" bestFit="1" customWidth="1"/>
    <col min="2" max="2" width="31.28515625" bestFit="1" customWidth="1"/>
    <col min="3" max="3" width="23.42578125" bestFit="1" customWidth="1"/>
    <col min="4" max="4" width="6" bestFit="1" customWidth="1"/>
    <col min="5" max="6" width="5.7109375" customWidth="1"/>
    <col min="7" max="7" width="5.7109375" style="2" customWidth="1"/>
    <col min="8" max="9" width="5.7109375" customWidth="1"/>
    <col min="10" max="10" width="9.7109375" bestFit="1" customWidth="1"/>
    <col min="11" max="12" width="10.7109375" style="2" customWidth="1"/>
    <col min="13" max="14" width="10.7109375" customWidth="1"/>
    <col min="15" max="23" width="5.7109375" customWidth="1"/>
  </cols>
  <sheetData>
    <row r="1" spans="1:14" x14ac:dyDescent="0.25">
      <c r="K1" s="69" t="s">
        <v>36</v>
      </c>
      <c r="L1" s="69"/>
      <c r="M1" s="69" t="s">
        <v>35</v>
      </c>
      <c r="N1" s="69"/>
    </row>
    <row r="2" spans="1:14" x14ac:dyDescent="0.25">
      <c r="J2" s="8" t="s">
        <v>113</v>
      </c>
    </row>
    <row r="3" spans="1:14" x14ac:dyDescent="0.25">
      <c r="A3" s="53" t="s">
        <v>0</v>
      </c>
      <c r="B3" t="s">
        <v>7</v>
      </c>
      <c r="M3" s="2"/>
      <c r="N3" s="2"/>
    </row>
    <row r="4" spans="1:14" x14ac:dyDescent="0.25">
      <c r="M4" s="2"/>
      <c r="N4" s="2"/>
    </row>
    <row r="5" spans="1:14" x14ac:dyDescent="0.25">
      <c r="A5" s="53" t="s">
        <v>25</v>
      </c>
      <c r="B5" t="s">
        <v>111</v>
      </c>
      <c r="C5" t="s">
        <v>114</v>
      </c>
      <c r="G5"/>
      <c r="M5" s="2"/>
      <c r="N5" s="2"/>
    </row>
    <row r="6" spans="1:14" x14ac:dyDescent="0.25">
      <c r="A6" s="2">
        <v>12</v>
      </c>
      <c r="B6" s="56">
        <v>5</v>
      </c>
      <c r="C6" s="56">
        <v>1</v>
      </c>
      <c r="G6"/>
      <c r="M6" s="2"/>
      <c r="N6" s="2"/>
    </row>
    <row r="7" spans="1:14" x14ac:dyDescent="0.25">
      <c r="A7" s="57">
        <v>13</v>
      </c>
      <c r="B7" s="56">
        <v>5</v>
      </c>
      <c r="C7" s="56">
        <v>1</v>
      </c>
      <c r="G7"/>
      <c r="M7" s="2"/>
      <c r="N7" s="2"/>
    </row>
    <row r="8" spans="1:14" x14ac:dyDescent="0.25">
      <c r="A8" s="2">
        <v>14</v>
      </c>
      <c r="B8" s="56">
        <v>5</v>
      </c>
      <c r="C8" s="56">
        <v>1</v>
      </c>
      <c r="M8" s="2"/>
      <c r="N8" s="2"/>
    </row>
    <row r="9" spans="1:14" x14ac:dyDescent="0.25">
      <c r="A9" s="57">
        <v>15</v>
      </c>
      <c r="B9" s="56">
        <v>5</v>
      </c>
      <c r="C9" s="56">
        <v>1</v>
      </c>
      <c r="J9" s="52">
        <v>7</v>
      </c>
      <c r="K9" s="52">
        <f>IFERROR(VLOOKUP(J9,$A$6:$C$10,3,0),0)</f>
        <v>0</v>
      </c>
      <c r="L9" s="52"/>
      <c r="M9" s="52">
        <f>IFERROR(VLOOKUP(J9,$A$17:$C$21,3,0),0)</f>
        <v>0</v>
      </c>
      <c r="N9" s="52"/>
    </row>
    <row r="10" spans="1:14" x14ac:dyDescent="0.25">
      <c r="A10" s="2">
        <v>16</v>
      </c>
      <c r="B10" s="56">
        <v>5</v>
      </c>
      <c r="C10" s="56">
        <v>1</v>
      </c>
      <c r="J10" s="52">
        <v>8</v>
      </c>
      <c r="K10" s="52">
        <f t="shared" ref="K10:K18" si="0">IFERROR(VLOOKUP(J10,$A$6:$C$10,3,0),0)</f>
        <v>0</v>
      </c>
      <c r="L10" s="52"/>
      <c r="M10" s="52">
        <f t="shared" ref="M10:M19" si="1">IFERROR(VLOOKUP(J10,$A$17:$C$21,3,0),0)</f>
        <v>0</v>
      </c>
      <c r="N10" s="52"/>
    </row>
    <row r="11" spans="1:14" x14ac:dyDescent="0.25">
      <c r="A11" s="2" t="s">
        <v>26</v>
      </c>
      <c r="B11" s="56">
        <v>25</v>
      </c>
      <c r="C11" s="56">
        <v>5</v>
      </c>
      <c r="J11" s="52">
        <v>9</v>
      </c>
      <c r="K11" s="52">
        <f t="shared" si="0"/>
        <v>0</v>
      </c>
      <c r="L11" s="52"/>
      <c r="M11" s="52">
        <f t="shared" si="1"/>
        <v>0</v>
      </c>
      <c r="N11" s="52"/>
    </row>
    <row r="12" spans="1:14" x14ac:dyDescent="0.25">
      <c r="J12" s="52">
        <v>10</v>
      </c>
      <c r="K12" s="52">
        <f t="shared" si="0"/>
        <v>0</v>
      </c>
      <c r="L12" s="52"/>
      <c r="M12" s="52">
        <f t="shared" si="1"/>
        <v>0</v>
      </c>
      <c r="N12" s="52"/>
    </row>
    <row r="13" spans="1:14" x14ac:dyDescent="0.25">
      <c r="J13" s="52">
        <v>11</v>
      </c>
      <c r="K13" s="52">
        <f t="shared" si="0"/>
        <v>0</v>
      </c>
      <c r="L13" s="52"/>
      <c r="M13" s="52">
        <f t="shared" si="1"/>
        <v>0</v>
      </c>
      <c r="N13" s="52"/>
    </row>
    <row r="14" spans="1:14" x14ac:dyDescent="0.25">
      <c r="A14" s="53" t="s">
        <v>0</v>
      </c>
      <c r="B14" t="s">
        <v>7</v>
      </c>
      <c r="J14" s="52">
        <v>12</v>
      </c>
      <c r="K14" s="52">
        <f t="shared" si="0"/>
        <v>1</v>
      </c>
      <c r="L14" s="52">
        <f t="shared" ref="L14:N19" si="2">+L13+K14</f>
        <v>1</v>
      </c>
      <c r="M14" s="52">
        <f t="shared" si="1"/>
        <v>0</v>
      </c>
      <c r="N14" s="52"/>
    </row>
    <row r="15" spans="1:14" x14ac:dyDescent="0.25">
      <c r="J15" s="52">
        <v>13</v>
      </c>
      <c r="K15" s="52">
        <f t="shared" si="0"/>
        <v>1</v>
      </c>
      <c r="L15" s="52">
        <f t="shared" si="2"/>
        <v>2</v>
      </c>
      <c r="M15" s="52">
        <f t="shared" si="1"/>
        <v>1</v>
      </c>
      <c r="N15" s="52">
        <f t="shared" si="2"/>
        <v>1</v>
      </c>
    </row>
    <row r="16" spans="1:14" x14ac:dyDescent="0.25">
      <c r="A16" s="53" t="s">
        <v>25</v>
      </c>
      <c r="B16" t="s">
        <v>112</v>
      </c>
      <c r="C16" t="s">
        <v>114</v>
      </c>
      <c r="G16"/>
      <c r="J16" s="52">
        <v>14</v>
      </c>
      <c r="K16" s="52">
        <f t="shared" si="0"/>
        <v>1</v>
      </c>
      <c r="L16" s="52">
        <f t="shared" si="2"/>
        <v>3</v>
      </c>
      <c r="M16" s="52">
        <f t="shared" si="1"/>
        <v>1</v>
      </c>
      <c r="N16" s="52">
        <f t="shared" si="2"/>
        <v>2</v>
      </c>
    </row>
    <row r="17" spans="1:14" x14ac:dyDescent="0.25">
      <c r="A17" s="2">
        <v>13</v>
      </c>
      <c r="B17" s="6">
        <v>5</v>
      </c>
      <c r="C17" s="6">
        <v>1</v>
      </c>
      <c r="G17"/>
      <c r="J17" s="52">
        <v>15</v>
      </c>
      <c r="K17" s="52">
        <f t="shared" si="0"/>
        <v>1</v>
      </c>
      <c r="L17" s="52">
        <f t="shared" si="2"/>
        <v>4</v>
      </c>
      <c r="M17" s="52">
        <f t="shared" si="1"/>
        <v>1</v>
      </c>
      <c r="N17" s="52">
        <f t="shared" si="2"/>
        <v>3</v>
      </c>
    </row>
    <row r="18" spans="1:14" x14ac:dyDescent="0.25">
      <c r="A18" s="2">
        <v>14</v>
      </c>
      <c r="B18" s="6">
        <v>5</v>
      </c>
      <c r="C18" s="6">
        <v>1</v>
      </c>
      <c r="G18"/>
      <c r="J18" s="52">
        <v>16</v>
      </c>
      <c r="K18" s="52">
        <f t="shared" si="0"/>
        <v>1</v>
      </c>
      <c r="L18" s="52">
        <f t="shared" si="2"/>
        <v>5</v>
      </c>
      <c r="M18" s="52">
        <f t="shared" si="1"/>
        <v>1</v>
      </c>
      <c r="N18" s="52">
        <f t="shared" si="2"/>
        <v>4</v>
      </c>
    </row>
    <row r="19" spans="1:14" x14ac:dyDescent="0.25">
      <c r="A19" s="2">
        <v>15</v>
      </c>
      <c r="B19" s="6">
        <v>5</v>
      </c>
      <c r="C19" s="6">
        <v>1</v>
      </c>
      <c r="J19" s="52">
        <v>17</v>
      </c>
      <c r="K19" s="52"/>
      <c r="L19" s="52"/>
      <c r="M19" s="52">
        <f t="shared" si="1"/>
        <v>1</v>
      </c>
      <c r="N19" s="52">
        <f t="shared" si="2"/>
        <v>5</v>
      </c>
    </row>
    <row r="20" spans="1:14" x14ac:dyDescent="0.25">
      <c r="A20" s="2">
        <v>16</v>
      </c>
      <c r="B20" s="6">
        <v>6</v>
      </c>
      <c r="C20" s="6">
        <v>1</v>
      </c>
    </row>
    <row r="21" spans="1:14" x14ac:dyDescent="0.25">
      <c r="A21" s="2">
        <v>17</v>
      </c>
      <c r="B21" s="6">
        <v>6</v>
      </c>
      <c r="C21" s="6">
        <v>1</v>
      </c>
    </row>
    <row r="22" spans="1:14" x14ac:dyDescent="0.25">
      <c r="A22" s="2" t="s">
        <v>26</v>
      </c>
      <c r="B22" s="6">
        <v>27</v>
      </c>
      <c r="C22" s="6">
        <v>5</v>
      </c>
    </row>
  </sheetData>
  <mergeCells count="2">
    <mergeCell ref="K1:L1"/>
    <mergeCell ref="M1:N1"/>
  </mergeCells>
  <pageMargins left="0.511811024" right="0.511811024" top="0.78740157499999996" bottom="0.78740157499999996" header="0.31496062000000002" footer="0.31496062000000002"/>
  <ignoredErrors>
    <ignoredError sqref="M15:M19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9A3F-8255-4B3C-92E0-2B37A0C89665}">
  <sheetPr>
    <tabColor theme="8" tint="0.39997558519241921"/>
  </sheetPr>
  <dimension ref="A1:P44"/>
  <sheetViews>
    <sheetView zoomScale="70" zoomScaleNormal="70" workbookViewId="0">
      <selection activeCell="F18" sqref="F18"/>
    </sheetView>
  </sheetViews>
  <sheetFormatPr defaultRowHeight="15" x14ac:dyDescent="0.25"/>
  <cols>
    <col min="1" max="1" width="17.140625" style="2" customWidth="1"/>
    <col min="2" max="2" width="12.7109375" style="2" customWidth="1"/>
    <col min="3" max="3" width="15.42578125" style="47" customWidth="1"/>
    <col min="4" max="4" width="17.7109375" style="47" customWidth="1"/>
    <col min="5" max="5" width="13.28515625" style="22" customWidth="1"/>
    <col min="6" max="6" width="17.7109375" style="22" customWidth="1"/>
    <col min="7" max="7" width="16.85546875" style="47" bestFit="1" customWidth="1"/>
    <col min="8" max="8" width="15" style="47" customWidth="1"/>
    <col min="9" max="9" width="12.85546875" style="22" customWidth="1"/>
    <col min="10" max="10" width="21.28515625" style="22" customWidth="1"/>
    <col min="11" max="11" width="16.85546875" style="5" bestFit="1" customWidth="1"/>
    <col min="12" max="12" width="20.5703125" style="5" bestFit="1" customWidth="1"/>
    <col min="13" max="13" width="12.28515625" style="28" customWidth="1"/>
    <col min="14" max="14" width="16.42578125" style="28" customWidth="1"/>
    <col min="15" max="15" width="18.7109375" style="22" customWidth="1"/>
    <col min="16" max="16" width="17.85546875" style="28" customWidth="1"/>
  </cols>
  <sheetData>
    <row r="1" spans="1:15" x14ac:dyDescent="0.25">
      <c r="A1" s="15" t="s">
        <v>37</v>
      </c>
      <c r="B1" s="16">
        <f>INDICADORES!C6</f>
        <v>44638</v>
      </c>
      <c r="C1" s="70" t="s">
        <v>36</v>
      </c>
      <c r="D1" s="71"/>
      <c r="E1" s="71"/>
      <c r="F1" s="72"/>
      <c r="G1" s="73" t="s">
        <v>35</v>
      </c>
      <c r="H1" s="74"/>
      <c r="I1" s="74"/>
      <c r="J1" s="75"/>
      <c r="K1" s="76" t="s">
        <v>34</v>
      </c>
      <c r="L1" s="77"/>
      <c r="M1" s="77"/>
      <c r="N1" s="78"/>
      <c r="O1" s="79" t="s">
        <v>54</v>
      </c>
    </row>
    <row r="2" spans="1:15" x14ac:dyDescent="0.25">
      <c r="A2" s="14"/>
      <c r="B2" s="14" t="s">
        <v>33</v>
      </c>
      <c r="C2" s="110" t="s">
        <v>32</v>
      </c>
      <c r="D2" s="110" t="s">
        <v>31</v>
      </c>
      <c r="E2" s="111" t="s">
        <v>30</v>
      </c>
      <c r="F2" s="112" t="s">
        <v>29</v>
      </c>
      <c r="G2" s="116" t="s">
        <v>32</v>
      </c>
      <c r="H2" s="117" t="s">
        <v>31</v>
      </c>
      <c r="I2" s="118" t="s">
        <v>30</v>
      </c>
      <c r="J2" s="119" t="s">
        <v>29</v>
      </c>
      <c r="K2" s="120" t="s">
        <v>32</v>
      </c>
      <c r="L2" s="121" t="s">
        <v>31</v>
      </c>
      <c r="M2" s="129" t="s">
        <v>30</v>
      </c>
      <c r="N2" s="130" t="s">
        <v>29</v>
      </c>
      <c r="O2" s="80"/>
    </row>
    <row r="3" spans="1:15" x14ac:dyDescent="0.25">
      <c r="A3" s="37"/>
      <c r="B3" s="61">
        <v>1</v>
      </c>
      <c r="C3" s="38">
        <v>2720.5459262193999</v>
      </c>
      <c r="D3" s="38">
        <v>2720.5459262193999</v>
      </c>
      <c r="E3" s="113">
        <v>1.7727727751270176E-3</v>
      </c>
      <c r="F3" s="13">
        <v>1.7727727751270176E-3</v>
      </c>
      <c r="G3" s="38">
        <v>2720.5459262193999</v>
      </c>
      <c r="H3" s="39">
        <v>2720.5459262193999</v>
      </c>
      <c r="I3" s="113">
        <v>1.7727727751270176E-3</v>
      </c>
      <c r="J3" s="13">
        <v>1.7727727751270176E-3</v>
      </c>
      <c r="K3" s="122"/>
      <c r="L3" s="123"/>
      <c r="M3" s="131"/>
      <c r="N3" s="132"/>
      <c r="O3" s="13">
        <f>J3/F3</f>
        <v>1</v>
      </c>
    </row>
    <row r="4" spans="1:15" x14ac:dyDescent="0.25">
      <c r="A4" s="40"/>
      <c r="B4" s="62">
        <v>2</v>
      </c>
      <c r="C4" s="41">
        <v>0</v>
      </c>
      <c r="D4" s="41">
        <v>2720.5459262193999</v>
      </c>
      <c r="E4" s="114">
        <v>0</v>
      </c>
      <c r="F4" s="12">
        <v>1.7727727751270176E-3</v>
      </c>
      <c r="G4" s="41">
        <v>0</v>
      </c>
      <c r="H4" s="42">
        <v>2720.5459262193999</v>
      </c>
      <c r="I4" s="114">
        <v>0</v>
      </c>
      <c r="J4" s="12">
        <v>1.7727727751270176E-3</v>
      </c>
      <c r="K4" s="124"/>
      <c r="L4" s="125"/>
      <c r="M4" s="133"/>
      <c r="N4" s="134"/>
      <c r="O4" s="12">
        <f t="shared" ref="O4:O22" si="0">J4/F4</f>
        <v>1</v>
      </c>
    </row>
    <row r="5" spans="1:15" x14ac:dyDescent="0.25">
      <c r="A5" s="40"/>
      <c r="B5" s="62">
        <v>3</v>
      </c>
      <c r="C5" s="41">
        <v>34352.038177708891</v>
      </c>
      <c r="D5" s="41">
        <v>37072.58410392829</v>
      </c>
      <c r="E5" s="114">
        <v>2.2384609450866174E-2</v>
      </c>
      <c r="F5" s="12">
        <v>2.4157382225993191E-2</v>
      </c>
      <c r="G5" s="41">
        <v>34352.038177708891</v>
      </c>
      <c r="H5" s="42">
        <v>37072.58410392829</v>
      </c>
      <c r="I5" s="114">
        <v>2.2384609450866174E-2</v>
      </c>
      <c r="J5" s="12">
        <v>2.4157382225993191E-2</v>
      </c>
      <c r="K5" s="124"/>
      <c r="L5" s="125"/>
      <c r="M5" s="133"/>
      <c r="N5" s="134"/>
      <c r="O5" s="12">
        <f t="shared" si="0"/>
        <v>1</v>
      </c>
    </row>
    <row r="6" spans="1:15" x14ac:dyDescent="0.25">
      <c r="A6" s="40"/>
      <c r="B6" s="62">
        <v>4</v>
      </c>
      <c r="C6" s="41">
        <v>70031.197680562909</v>
      </c>
      <c r="D6" s="41">
        <v>107103.78178449121</v>
      </c>
      <c r="E6" s="114">
        <v>4.5634002889326036E-2</v>
      </c>
      <c r="F6" s="12">
        <v>6.9791385115319224E-2</v>
      </c>
      <c r="G6" s="41">
        <v>70031.197680562909</v>
      </c>
      <c r="H6" s="42">
        <v>107103.78178449121</v>
      </c>
      <c r="I6" s="114">
        <v>4.5634002889326036E-2</v>
      </c>
      <c r="J6" s="12">
        <v>6.9791385115319224E-2</v>
      </c>
      <c r="K6" s="124"/>
      <c r="L6" s="125"/>
      <c r="M6" s="133"/>
      <c r="N6" s="134"/>
      <c r="O6" s="12">
        <f t="shared" si="0"/>
        <v>1</v>
      </c>
    </row>
    <row r="7" spans="1:15" x14ac:dyDescent="0.25">
      <c r="A7" s="40"/>
      <c r="B7" s="62">
        <v>5</v>
      </c>
      <c r="C7" s="41">
        <v>350</v>
      </c>
      <c r="D7" s="41">
        <v>107453.78178449121</v>
      </c>
      <c r="E7" s="114">
        <v>2.2806836867359613E-4</v>
      </c>
      <c r="F7" s="12">
        <v>7.0019453483992827E-2</v>
      </c>
      <c r="G7" s="41">
        <v>350</v>
      </c>
      <c r="H7" s="42">
        <v>107453.78178449121</v>
      </c>
      <c r="I7" s="114">
        <v>2.2806836867359613E-4</v>
      </c>
      <c r="J7" s="12">
        <v>7.0019453483992827E-2</v>
      </c>
      <c r="K7" s="124"/>
      <c r="L7" s="125"/>
      <c r="M7" s="133"/>
      <c r="N7" s="134"/>
      <c r="O7" s="12">
        <f t="shared" si="0"/>
        <v>1</v>
      </c>
    </row>
    <row r="8" spans="1:15" x14ac:dyDescent="0.25">
      <c r="A8" s="40"/>
      <c r="B8" s="62">
        <v>6</v>
      </c>
      <c r="C8" s="41">
        <v>0</v>
      </c>
      <c r="D8" s="41">
        <v>107453.78178449121</v>
      </c>
      <c r="E8" s="114">
        <v>0</v>
      </c>
      <c r="F8" s="12">
        <v>7.0019453483992827E-2</v>
      </c>
      <c r="G8" s="41">
        <v>0</v>
      </c>
      <c r="H8" s="42">
        <v>107453.78178449121</v>
      </c>
      <c r="I8" s="114">
        <v>0</v>
      </c>
      <c r="J8" s="12">
        <v>7.0019453483992827E-2</v>
      </c>
      <c r="K8" s="124"/>
      <c r="L8" s="125"/>
      <c r="M8" s="133"/>
      <c r="N8" s="134"/>
      <c r="O8" s="12">
        <f t="shared" si="0"/>
        <v>1</v>
      </c>
    </row>
    <row r="9" spans="1:15" x14ac:dyDescent="0.25">
      <c r="A9" s="40"/>
      <c r="B9" s="62">
        <v>7</v>
      </c>
      <c r="C9" s="41">
        <v>34911.872504763036</v>
      </c>
      <c r="D9" s="41">
        <v>142365.65428925425</v>
      </c>
      <c r="E9" s="114">
        <v>2.2749410884291086E-2</v>
      </c>
      <c r="F9" s="12">
        <v>9.276886436828391E-2</v>
      </c>
      <c r="G9" s="41">
        <v>34911.872504763036</v>
      </c>
      <c r="H9" s="42">
        <v>142365.65428925425</v>
      </c>
      <c r="I9" s="114">
        <v>2.2749410884291086E-2</v>
      </c>
      <c r="J9" s="12">
        <v>9.276886436828391E-2</v>
      </c>
      <c r="K9" s="124"/>
      <c r="L9" s="125"/>
      <c r="M9" s="133"/>
      <c r="N9" s="134"/>
      <c r="O9" s="12">
        <f t="shared" si="0"/>
        <v>1</v>
      </c>
    </row>
    <row r="10" spans="1:15" x14ac:dyDescent="0.25">
      <c r="A10" s="40"/>
      <c r="B10" s="62">
        <v>8</v>
      </c>
      <c r="C10" s="41">
        <v>96574.526590207359</v>
      </c>
      <c r="D10" s="41">
        <v>238940.18087946161</v>
      </c>
      <c r="E10" s="114">
        <v>6.2930270671009786E-2</v>
      </c>
      <c r="F10" s="12">
        <v>0.1556991350392937</v>
      </c>
      <c r="G10" s="41">
        <v>96574.526590207359</v>
      </c>
      <c r="H10" s="42">
        <v>238940.18087946161</v>
      </c>
      <c r="I10" s="114">
        <v>6.2930270671009786E-2</v>
      </c>
      <c r="J10" s="12">
        <v>0.1556991350392937</v>
      </c>
      <c r="K10" s="124"/>
      <c r="L10" s="125"/>
      <c r="M10" s="133"/>
      <c r="N10" s="134"/>
      <c r="O10" s="12">
        <f t="shared" si="0"/>
        <v>1</v>
      </c>
    </row>
    <row r="11" spans="1:15" x14ac:dyDescent="0.25">
      <c r="A11" s="40"/>
      <c r="B11" s="62">
        <v>9</v>
      </c>
      <c r="C11" s="41">
        <v>64892.403720577204</v>
      </c>
      <c r="D11" s="41">
        <v>303832.58460003883</v>
      </c>
      <c r="E11" s="114">
        <v>4.2285441873886984E-2</v>
      </c>
      <c r="F11" s="12">
        <v>0.19798457691318069</v>
      </c>
      <c r="G11" s="41">
        <v>0</v>
      </c>
      <c r="H11" s="42">
        <v>238940.18087946161</v>
      </c>
      <c r="I11" s="114">
        <v>0</v>
      </c>
      <c r="J11" s="12">
        <v>0.1556991350392937</v>
      </c>
      <c r="K11" s="124"/>
      <c r="L11" s="125"/>
      <c r="M11" s="133"/>
      <c r="N11" s="134"/>
      <c r="O11" s="12">
        <f t="shared" si="0"/>
        <v>0.78642052561281162</v>
      </c>
    </row>
    <row r="12" spans="1:15" x14ac:dyDescent="0.25">
      <c r="A12" s="40"/>
      <c r="B12" s="62">
        <v>10</v>
      </c>
      <c r="C12" s="41">
        <v>96852.167818661153</v>
      </c>
      <c r="D12" s="41">
        <v>400684.75241869997</v>
      </c>
      <c r="E12" s="114">
        <v>6.3111188334009763E-2</v>
      </c>
      <c r="F12" s="12">
        <v>0.26109576524719041</v>
      </c>
      <c r="G12" s="41">
        <v>64892.403720577204</v>
      </c>
      <c r="H12" s="42">
        <v>303832.58460003883</v>
      </c>
      <c r="I12" s="114">
        <v>4.2285441873886984E-2</v>
      </c>
      <c r="J12" s="12">
        <v>0.19798457691318069</v>
      </c>
      <c r="K12" s="124"/>
      <c r="L12" s="125"/>
      <c r="M12" s="133"/>
      <c r="N12" s="134"/>
      <c r="O12" s="12">
        <f t="shared" si="0"/>
        <v>0.75828337056995276</v>
      </c>
    </row>
    <row r="13" spans="1:15" x14ac:dyDescent="0.25">
      <c r="A13" s="40"/>
      <c r="B13" s="62">
        <v>11</v>
      </c>
      <c r="C13" s="41">
        <v>64892.403720577204</v>
      </c>
      <c r="D13" s="41">
        <v>465577.15613927715</v>
      </c>
      <c r="E13" s="114">
        <v>4.2285441873886984E-2</v>
      </c>
      <c r="F13" s="12">
        <v>0.30338120712107741</v>
      </c>
      <c r="G13" s="41">
        <v>96852.167818661153</v>
      </c>
      <c r="H13" s="42">
        <v>400684.75241869997</v>
      </c>
      <c r="I13" s="114">
        <v>6.3111188334009763E-2</v>
      </c>
      <c r="J13" s="12">
        <v>0.26109576524719041</v>
      </c>
      <c r="K13" s="124"/>
      <c r="L13" s="125"/>
      <c r="M13" s="133"/>
      <c r="N13" s="134"/>
      <c r="O13" s="12">
        <f t="shared" si="0"/>
        <v>0.8606194422022615</v>
      </c>
    </row>
    <row r="14" spans="1:15" x14ac:dyDescent="0.25">
      <c r="A14" s="40"/>
      <c r="B14" s="62">
        <v>12</v>
      </c>
      <c r="C14" s="41">
        <v>96852.167818661153</v>
      </c>
      <c r="D14" s="41">
        <v>562429.32395793835</v>
      </c>
      <c r="E14" s="114">
        <v>6.3111188334009763E-2</v>
      </c>
      <c r="F14" s="12">
        <v>0.36649239545508722</v>
      </c>
      <c r="G14" s="41">
        <v>64892.403720577204</v>
      </c>
      <c r="H14" s="42">
        <v>465577.15613927715</v>
      </c>
      <c r="I14" s="114">
        <v>4.2285441873886984E-2</v>
      </c>
      <c r="J14" s="12">
        <v>0.30338120712107741</v>
      </c>
      <c r="K14" s="124"/>
      <c r="L14" s="125"/>
      <c r="M14" s="133"/>
      <c r="N14" s="134"/>
      <c r="O14" s="12">
        <f t="shared" si="0"/>
        <v>0.82779673161937695</v>
      </c>
    </row>
    <row r="15" spans="1:15" x14ac:dyDescent="0.25">
      <c r="A15" s="40"/>
      <c r="B15" s="62">
        <v>13</v>
      </c>
      <c r="C15" s="41">
        <v>64892.403720577204</v>
      </c>
      <c r="D15" s="41">
        <v>627321.7276785156</v>
      </c>
      <c r="E15" s="114">
        <v>4.2285441873886984E-2</v>
      </c>
      <c r="F15" s="12">
        <v>0.40877783732897421</v>
      </c>
      <c r="G15" s="41">
        <v>96852.167818661153</v>
      </c>
      <c r="H15" s="42">
        <v>562429.32395793835</v>
      </c>
      <c r="I15" s="114">
        <v>6.3111188334009763E-2</v>
      </c>
      <c r="J15" s="12">
        <v>0.36649239545508722</v>
      </c>
      <c r="K15" s="124"/>
      <c r="L15" s="125"/>
      <c r="M15" s="133"/>
      <c r="N15" s="134"/>
      <c r="O15" s="12">
        <f t="shared" si="0"/>
        <v>0.89655642255414958</v>
      </c>
    </row>
    <row r="16" spans="1:15" x14ac:dyDescent="0.25">
      <c r="A16" s="40"/>
      <c r="B16" s="62">
        <v>14</v>
      </c>
      <c r="C16" s="41">
        <v>110308.05702877935</v>
      </c>
      <c r="D16" s="41">
        <v>737629.78470729501</v>
      </c>
      <c r="E16" s="114">
        <v>7.1879367480307765E-2</v>
      </c>
      <c r="F16" s="12">
        <v>0.48065720480928198</v>
      </c>
      <c r="G16" s="41">
        <v>0</v>
      </c>
      <c r="H16" s="42">
        <v>562429.32395793835</v>
      </c>
      <c r="I16" s="114">
        <v>0</v>
      </c>
      <c r="J16" s="12">
        <v>0.36649239545508722</v>
      </c>
      <c r="K16" s="124"/>
      <c r="L16" s="125"/>
      <c r="M16" s="133"/>
      <c r="N16" s="134"/>
      <c r="O16" s="12">
        <f t="shared" si="0"/>
        <v>0.76248185149020342</v>
      </c>
    </row>
    <row r="17" spans="1:16" x14ac:dyDescent="0.25">
      <c r="A17" s="40"/>
      <c r="B17" s="62">
        <v>15</v>
      </c>
      <c r="C17" s="41">
        <v>81638.827553318988</v>
      </c>
      <c r="D17" s="41">
        <v>819268.61226061406</v>
      </c>
      <c r="E17" s="114">
        <v>5.3197812058601406E-2</v>
      </c>
      <c r="F17" s="12">
        <v>0.5338550168678835</v>
      </c>
      <c r="G17" s="41">
        <v>78348.292930695403</v>
      </c>
      <c r="H17" s="42">
        <v>640777.6168886337</v>
      </c>
      <c r="I17" s="114">
        <v>5.1053621020184986E-2</v>
      </c>
      <c r="J17" s="12">
        <v>0.41754601647527212</v>
      </c>
      <c r="K17" s="124"/>
      <c r="L17" s="125"/>
      <c r="M17" s="133"/>
      <c r="N17" s="134"/>
      <c r="O17" s="12">
        <f t="shared" si="0"/>
        <v>0.78213373159815203</v>
      </c>
    </row>
    <row r="18" spans="1:16" x14ac:dyDescent="0.25">
      <c r="A18" s="40"/>
      <c r="B18" s="62">
        <v>16</v>
      </c>
      <c r="C18" s="41">
        <v>34692.955250007151</v>
      </c>
      <c r="D18" s="41">
        <v>853961.56751062116</v>
      </c>
      <c r="E18" s="114">
        <v>2.260675916667201E-2</v>
      </c>
      <c r="F18" s="12">
        <v>0.55646177603455538</v>
      </c>
      <c r="G18" s="41">
        <v>179475.12537198013</v>
      </c>
      <c r="H18" s="42">
        <v>820252.74226061383</v>
      </c>
      <c r="I18" s="114">
        <v>0.11695028303164758</v>
      </c>
      <c r="J18" s="12">
        <v>0.53449629950691968</v>
      </c>
      <c r="K18" s="124"/>
      <c r="L18" s="125"/>
      <c r="M18" s="133"/>
      <c r="N18" s="134"/>
      <c r="O18" s="12">
        <f t="shared" si="0"/>
        <v>0.96052653124862308</v>
      </c>
    </row>
    <row r="19" spans="1:16" x14ac:dyDescent="0.25">
      <c r="A19" s="43"/>
      <c r="B19" s="63">
        <v>17</v>
      </c>
      <c r="C19" s="44">
        <v>28478.932964450589</v>
      </c>
      <c r="D19" s="44">
        <v>882440.50047507172</v>
      </c>
      <c r="E19" s="115">
        <v>1.855755366504842E-2</v>
      </c>
      <c r="F19" s="24">
        <v>0.57501932969960379</v>
      </c>
      <c r="G19" s="44">
        <v>34692.955250007151</v>
      </c>
      <c r="H19" s="45">
        <v>854945.69751062093</v>
      </c>
      <c r="I19" s="115">
        <v>2.260675916667201E-2</v>
      </c>
      <c r="J19" s="24">
        <v>0.55710305867359167</v>
      </c>
      <c r="K19" s="126">
        <v>0</v>
      </c>
      <c r="L19" s="127">
        <v>854945.69751062093</v>
      </c>
      <c r="M19" s="115">
        <v>0</v>
      </c>
      <c r="N19" s="24">
        <v>0.55710305867359167</v>
      </c>
      <c r="O19" s="24">
        <f t="shared" si="0"/>
        <v>0.96884231520465269</v>
      </c>
      <c r="P19" s="12">
        <f t="shared" ref="P19:P22" si="1">N19/F19</f>
        <v>0.96884231520465269</v>
      </c>
    </row>
    <row r="20" spans="1:16" x14ac:dyDescent="0.25">
      <c r="A20" s="40"/>
      <c r="B20" s="62">
        <v>18</v>
      </c>
      <c r="C20" s="41">
        <v>16834.911168831484</v>
      </c>
      <c r="D20" s="41">
        <v>899275.41164390324</v>
      </c>
      <c r="E20" s="114">
        <v>1.0970030648686572E-2</v>
      </c>
      <c r="F20" s="12">
        <v>0.58598936034829041</v>
      </c>
      <c r="G20" s="41"/>
      <c r="H20" s="42"/>
      <c r="I20" s="114"/>
      <c r="J20" s="12"/>
      <c r="K20" s="124">
        <v>14440.019210118191</v>
      </c>
      <c r="L20" s="125">
        <v>869385.71672073915</v>
      </c>
      <c r="M20" s="114">
        <v>9.4094617853344165E-3</v>
      </c>
      <c r="N20" s="12">
        <v>0.56651252045892608</v>
      </c>
      <c r="O20" s="12"/>
      <c r="P20" s="12">
        <f t="shared" si="1"/>
        <v>0.96676246838715973</v>
      </c>
    </row>
    <row r="21" spans="1:16" x14ac:dyDescent="0.25">
      <c r="A21" s="40"/>
      <c r="B21" s="62">
        <v>19</v>
      </c>
      <c r="C21" s="41">
        <v>67850.810102093208</v>
      </c>
      <c r="D21" s="41">
        <v>967126.2217459965</v>
      </c>
      <c r="E21" s="114">
        <v>4.4213210209046727E-2</v>
      </c>
      <c r="F21" s="12">
        <v>0.63020257055733719</v>
      </c>
      <c r="G21" s="41"/>
      <c r="H21" s="42"/>
      <c r="I21" s="114"/>
      <c r="J21" s="12"/>
      <c r="K21" s="124">
        <v>66117.058232475945</v>
      </c>
      <c r="L21" s="125">
        <v>935502.77495321515</v>
      </c>
      <c r="M21" s="114">
        <v>4.3083456035936996E-2</v>
      </c>
      <c r="N21" s="12">
        <v>0.60959597649486319</v>
      </c>
      <c r="O21" s="12"/>
      <c r="P21" s="12">
        <f t="shared" si="1"/>
        <v>0.96730163438678141</v>
      </c>
    </row>
    <row r="22" spans="1:16" x14ac:dyDescent="0.25">
      <c r="A22" s="40"/>
      <c r="B22" s="62">
        <v>20</v>
      </c>
      <c r="C22" s="41">
        <v>20441.473594700008</v>
      </c>
      <c r="D22" s="41">
        <v>987567.69534069649</v>
      </c>
      <c r="E22" s="114">
        <v>1.3320152960078919E-2</v>
      </c>
      <c r="F22" s="12">
        <v>0.64352272351741613</v>
      </c>
      <c r="G22" s="41"/>
      <c r="H22" s="42"/>
      <c r="I22" s="114"/>
      <c r="J22" s="12"/>
      <c r="K22" s="124">
        <v>22167.888539709144</v>
      </c>
      <c r="L22" s="125">
        <v>957670.6634929243</v>
      </c>
      <c r="M22" s="114">
        <v>1.4445126217684489E-2</v>
      </c>
      <c r="N22" s="12">
        <v>0.62404110271254765</v>
      </c>
      <c r="O22" s="12"/>
      <c r="P22" s="12">
        <f t="shared" si="1"/>
        <v>0.96972660002061106</v>
      </c>
    </row>
    <row r="23" spans="1:16" x14ac:dyDescent="0.25">
      <c r="A23" s="11"/>
      <c r="B23" s="11">
        <v>21</v>
      </c>
      <c r="C23" s="41">
        <v>18795.590065012409</v>
      </c>
      <c r="D23" s="41">
        <v>1006363.2854057089</v>
      </c>
      <c r="E23" s="114">
        <v>1.2247655898242945E-2</v>
      </c>
      <c r="F23" s="12">
        <v>0.65577037941565908</v>
      </c>
      <c r="G23" s="41"/>
      <c r="H23" s="42"/>
      <c r="I23" s="114"/>
      <c r="J23" s="12"/>
      <c r="K23" s="128">
        <v>19170.163309388492</v>
      </c>
      <c r="L23" s="125">
        <v>976840.82680231275</v>
      </c>
      <c r="M23" s="114">
        <v>1.2491736780510458E-2</v>
      </c>
      <c r="N23" s="12">
        <v>0.63653283949305806</v>
      </c>
      <c r="O23" s="12"/>
      <c r="P23" s="12">
        <f>N23/F23</f>
        <v>0.97066421337947117</v>
      </c>
    </row>
    <row r="24" spans="1:16" x14ac:dyDescent="0.25">
      <c r="A24" s="11"/>
      <c r="B24" s="11">
        <v>22</v>
      </c>
      <c r="C24" s="41">
        <v>31780.6438458267</v>
      </c>
      <c r="D24" s="41">
        <v>1038143.9292515357</v>
      </c>
      <c r="E24" s="114">
        <v>2.070902742089788E-2</v>
      </c>
      <c r="F24" s="12">
        <v>0.67647940683655694</v>
      </c>
      <c r="G24" s="41"/>
      <c r="H24" s="42"/>
      <c r="I24" s="114"/>
      <c r="J24" s="12"/>
      <c r="K24" s="128">
        <v>14124.366223822346</v>
      </c>
      <c r="L24" s="125">
        <v>990965.19302613509</v>
      </c>
      <c r="M24" s="114">
        <v>9.2037747520445825E-3</v>
      </c>
      <c r="N24" s="12">
        <v>0.64573661424510265</v>
      </c>
      <c r="O24" s="12"/>
      <c r="P24" s="12">
        <f t="shared" ref="P24:P44" si="2">N24/F24</f>
        <v>0.95455472512427564</v>
      </c>
    </row>
    <row r="25" spans="1:16" x14ac:dyDescent="0.25">
      <c r="A25" s="11"/>
      <c r="B25" s="11">
        <v>23</v>
      </c>
      <c r="C25" s="41">
        <v>30767.021062401549</v>
      </c>
      <c r="D25" s="41">
        <v>1068910.9503139372</v>
      </c>
      <c r="E25" s="114">
        <v>2.0048526578994554E-2</v>
      </c>
      <c r="F25" s="12">
        <v>0.69652793341555153</v>
      </c>
      <c r="G25" s="41"/>
      <c r="H25" s="42"/>
      <c r="I25" s="114"/>
      <c r="J25" s="12"/>
      <c r="K25" s="128">
        <v>46165.113441975125</v>
      </c>
      <c r="L25" s="125">
        <v>1037130.3064681102</v>
      </c>
      <c r="M25" s="114">
        <v>3.0082291749550776E-2</v>
      </c>
      <c r="N25" s="12">
        <v>0.67581890599465344</v>
      </c>
      <c r="O25" s="12"/>
      <c r="P25" s="12">
        <f t="shared" si="2"/>
        <v>0.97026820256964053</v>
      </c>
    </row>
    <row r="26" spans="1:16" x14ac:dyDescent="0.25">
      <c r="A26" s="11"/>
      <c r="B26" s="11">
        <v>24</v>
      </c>
      <c r="C26" s="41">
        <v>27247.071913197247</v>
      </c>
      <c r="D26" s="41">
        <v>1096158.0222271343</v>
      </c>
      <c r="E26" s="114">
        <v>1.7754843549643018E-2</v>
      </c>
      <c r="F26" s="12">
        <v>0.71428277696519449</v>
      </c>
      <c r="G26" s="41"/>
      <c r="H26" s="42"/>
      <c r="I26" s="114"/>
      <c r="J26" s="12"/>
      <c r="K26" s="128">
        <v>31780.6438458267</v>
      </c>
      <c r="L26" s="125">
        <v>1068910.9503139369</v>
      </c>
      <c r="M26" s="114">
        <v>2.070902742089788E-2</v>
      </c>
      <c r="N26" s="12">
        <v>0.6965279334155513</v>
      </c>
      <c r="O26" s="12"/>
      <c r="P26" s="12">
        <f t="shared" si="2"/>
        <v>0.97514311681281329</v>
      </c>
    </row>
    <row r="27" spans="1:16" x14ac:dyDescent="0.25">
      <c r="A27" s="11"/>
      <c r="B27" s="11">
        <v>25</v>
      </c>
      <c r="C27" s="41">
        <v>27247.071913197247</v>
      </c>
      <c r="D27" s="41">
        <v>1123405.0941403315</v>
      </c>
      <c r="E27" s="114">
        <v>1.7754843549643018E-2</v>
      </c>
      <c r="F27" s="12">
        <v>0.73203762051483745</v>
      </c>
      <c r="G27" s="41"/>
      <c r="H27" s="42"/>
      <c r="I27" s="114"/>
      <c r="J27" s="12"/>
      <c r="K27" s="128">
        <v>27247.071913197247</v>
      </c>
      <c r="L27" s="125">
        <v>1096158.0222271341</v>
      </c>
      <c r="M27" s="114">
        <v>1.7754843549643018E-2</v>
      </c>
      <c r="N27" s="12">
        <v>0.71428277696519427</v>
      </c>
      <c r="O27" s="12"/>
      <c r="P27" s="12">
        <f t="shared" si="2"/>
        <v>0.97574599576295507</v>
      </c>
    </row>
    <row r="28" spans="1:16" x14ac:dyDescent="0.25">
      <c r="A28" s="11"/>
      <c r="B28" s="11">
        <v>26</v>
      </c>
      <c r="C28" s="41">
        <v>6811.262880000002</v>
      </c>
      <c r="D28" s="41">
        <v>1130216.3570203315</v>
      </c>
      <c r="E28" s="114">
        <v>4.4383817532817737E-3</v>
      </c>
      <c r="F28" s="12">
        <v>0.73647600226811927</v>
      </c>
      <c r="G28" s="41"/>
      <c r="H28" s="42"/>
      <c r="I28" s="114"/>
      <c r="J28" s="12"/>
      <c r="K28" s="128">
        <v>27247.071913197247</v>
      </c>
      <c r="L28" s="125">
        <v>1123405.0941403313</v>
      </c>
      <c r="M28" s="114">
        <v>1.7754843549643018E-2</v>
      </c>
      <c r="N28" s="12">
        <v>0.73203762051483723</v>
      </c>
      <c r="O28" s="12"/>
      <c r="P28" s="12">
        <f t="shared" si="2"/>
        <v>0.99397348760908277</v>
      </c>
    </row>
    <row r="29" spans="1:16" x14ac:dyDescent="0.25">
      <c r="A29" s="11"/>
      <c r="B29" s="11">
        <v>27</v>
      </c>
      <c r="C29" s="41">
        <v>33311.262880000002</v>
      </c>
      <c r="D29" s="41">
        <v>1163527.6199003316</v>
      </c>
      <c r="E29" s="114">
        <v>2.1706415381425481E-2</v>
      </c>
      <c r="F29" s="12">
        <v>0.75818241764954475</v>
      </c>
      <c r="G29" s="41"/>
      <c r="H29" s="42"/>
      <c r="I29" s="114"/>
      <c r="J29" s="12"/>
      <c r="K29" s="128">
        <v>6811.262880000002</v>
      </c>
      <c r="L29" s="125">
        <v>1130216.3570203313</v>
      </c>
      <c r="M29" s="114">
        <v>4.4383817532817737E-3</v>
      </c>
      <c r="N29" s="12">
        <v>0.73647600226811905</v>
      </c>
      <c r="O29" s="12"/>
      <c r="P29" s="12">
        <f t="shared" si="2"/>
        <v>0.97137045798461252</v>
      </c>
    </row>
    <row r="30" spans="1:16" x14ac:dyDescent="0.25">
      <c r="A30" s="11"/>
      <c r="B30" s="11">
        <v>28</v>
      </c>
      <c r="C30" s="41">
        <v>31634.519186600734</v>
      </c>
      <c r="D30" s="41">
        <v>1195162.1390869324</v>
      </c>
      <c r="E30" s="114">
        <v>2.061380909903316E-2</v>
      </c>
      <c r="F30" s="12">
        <v>0.77879622674857796</v>
      </c>
      <c r="G30" s="41"/>
      <c r="H30" s="42"/>
      <c r="I30" s="114"/>
      <c r="J30" s="12"/>
      <c r="K30" s="128">
        <v>33311.262880000002</v>
      </c>
      <c r="L30" s="125">
        <v>1163527.6199003314</v>
      </c>
      <c r="M30" s="114">
        <v>2.1706415381425481E-2</v>
      </c>
      <c r="N30" s="12">
        <v>0.75818241764954453</v>
      </c>
      <c r="O30" s="12"/>
      <c r="P30" s="12">
        <f t="shared" si="2"/>
        <v>0.97353119032805957</v>
      </c>
    </row>
    <row r="31" spans="1:16" x14ac:dyDescent="0.25">
      <c r="A31" s="11"/>
      <c r="B31" s="11">
        <v>29</v>
      </c>
      <c r="C31" s="41">
        <v>37908.546824200734</v>
      </c>
      <c r="D31" s="41">
        <v>1233070.6859111332</v>
      </c>
      <c r="E31" s="114">
        <v>2.4702115522805986E-2</v>
      </c>
      <c r="F31" s="12">
        <v>0.80349834227138395</v>
      </c>
      <c r="G31" s="41"/>
      <c r="H31" s="42"/>
      <c r="I31" s="114"/>
      <c r="J31" s="12"/>
      <c r="K31" s="128">
        <v>37908.546824200734</v>
      </c>
      <c r="L31" s="125">
        <v>1201436.1667245321</v>
      </c>
      <c r="M31" s="114">
        <v>2.4702115522805986E-2</v>
      </c>
      <c r="N31" s="12">
        <v>0.78288453317235063</v>
      </c>
      <c r="O31" s="12"/>
      <c r="P31" s="12">
        <f t="shared" si="2"/>
        <v>0.97434492641171999</v>
      </c>
    </row>
    <row r="32" spans="1:16" x14ac:dyDescent="0.25">
      <c r="A32" s="11"/>
      <c r="B32" s="11">
        <v>30</v>
      </c>
      <c r="C32" s="41">
        <v>41015.939019550729</v>
      </c>
      <c r="D32" s="41">
        <v>1274086.624930684</v>
      </c>
      <c r="E32" s="114">
        <v>2.6726966576584667E-2</v>
      </c>
      <c r="F32" s="12">
        <v>0.83022530884796863</v>
      </c>
      <c r="G32" s="41"/>
      <c r="H32" s="42"/>
      <c r="I32" s="114"/>
      <c r="J32" s="12"/>
      <c r="K32" s="128">
        <v>38718.275157400727</v>
      </c>
      <c r="L32" s="125">
        <v>1240154.4418819328</v>
      </c>
      <c r="M32" s="114">
        <v>2.5229753865725162E-2</v>
      </c>
      <c r="N32" s="12">
        <v>0.80811428703807575</v>
      </c>
      <c r="O32" s="12"/>
      <c r="P32" s="12">
        <f t="shared" si="2"/>
        <v>0.97336744426573263</v>
      </c>
    </row>
    <row r="33" spans="1:16" x14ac:dyDescent="0.25">
      <c r="A33" s="11"/>
      <c r="B33" s="11">
        <v>31</v>
      </c>
      <c r="C33" s="41">
        <v>18086.895711527977</v>
      </c>
      <c r="D33" s="41">
        <v>1292173.5206422119</v>
      </c>
      <c r="E33" s="114">
        <v>1.1785853712278993E-2</v>
      </c>
      <c r="F33" s="12">
        <v>0.84201116256024766</v>
      </c>
      <c r="G33" s="41"/>
      <c r="H33" s="42"/>
      <c r="I33" s="114"/>
      <c r="J33" s="12"/>
      <c r="K33" s="128">
        <v>40969.462991550732</v>
      </c>
      <c r="L33" s="125">
        <v>1281123.9048734836</v>
      </c>
      <c r="M33" s="114">
        <v>2.6696681685474986E-2</v>
      </c>
      <c r="N33" s="12">
        <v>0.83481096872355076</v>
      </c>
      <c r="O33" s="12"/>
      <c r="P33" s="12">
        <f t="shared" si="2"/>
        <v>0.99144881427129328</v>
      </c>
    </row>
    <row r="34" spans="1:16" x14ac:dyDescent="0.25">
      <c r="A34" s="11"/>
      <c r="B34" s="11">
        <v>32</v>
      </c>
      <c r="C34" s="41">
        <v>28320.210358811022</v>
      </c>
      <c r="D34" s="41">
        <v>1320493.731001023</v>
      </c>
      <c r="E34" s="114">
        <v>1.8454126220077454E-2</v>
      </c>
      <c r="F34" s="12">
        <v>0.86046528878032513</v>
      </c>
      <c r="G34" s="41"/>
      <c r="H34" s="42"/>
      <c r="I34" s="114"/>
      <c r="J34" s="12"/>
      <c r="K34" s="128">
        <v>18655.047635927975</v>
      </c>
      <c r="L34" s="125">
        <v>1299778.9525094116</v>
      </c>
      <c r="M34" s="114">
        <v>1.2156075091012341E-2</v>
      </c>
      <c r="N34" s="12">
        <v>0.84696704381456311</v>
      </c>
      <c r="O34" s="12"/>
      <c r="P34" s="12">
        <f t="shared" si="2"/>
        <v>0.98431285359006726</v>
      </c>
    </row>
    <row r="35" spans="1:16" x14ac:dyDescent="0.25">
      <c r="A35" s="11"/>
      <c r="B35" s="11">
        <v>33</v>
      </c>
      <c r="C35" s="41">
        <v>28996.226646811021</v>
      </c>
      <c r="D35" s="41">
        <v>1349489.957647834</v>
      </c>
      <c r="E35" s="114">
        <v>1.8894634597222994E-2</v>
      </c>
      <c r="F35" s="12">
        <v>0.87935992337754809</v>
      </c>
      <c r="G35" s="41"/>
      <c r="H35" s="42"/>
      <c r="I35" s="114"/>
      <c r="J35" s="12"/>
      <c r="K35" s="128">
        <v>28996.226646811025</v>
      </c>
      <c r="L35" s="125">
        <v>1328775.1791562226</v>
      </c>
      <c r="M35" s="114">
        <v>1.8894634597222997E-2</v>
      </c>
      <c r="N35" s="12">
        <v>0.86586167841178607</v>
      </c>
      <c r="O35" s="12"/>
      <c r="P35" s="12">
        <f t="shared" si="2"/>
        <v>0.98464992023525888</v>
      </c>
    </row>
    <row r="36" spans="1:16" x14ac:dyDescent="0.25">
      <c r="A36" s="11"/>
      <c r="B36" s="11">
        <v>34</v>
      </c>
      <c r="C36" s="41">
        <v>30016.390039461025</v>
      </c>
      <c r="D36" s="41">
        <v>1379506.3476872949</v>
      </c>
      <c r="E36" s="114">
        <v>1.9559397456486445E-2</v>
      </c>
      <c r="F36" s="12">
        <v>0.89891932083403447</v>
      </c>
      <c r="G36" s="41"/>
      <c r="H36" s="42"/>
      <c r="I36" s="114"/>
      <c r="J36" s="12"/>
      <c r="K36" s="128">
        <v>32314.053901611023</v>
      </c>
      <c r="L36" s="125">
        <v>1361089.2330578337</v>
      </c>
      <c r="M36" s="114">
        <v>2.1056610167345943E-2</v>
      </c>
      <c r="N36" s="12">
        <v>0.88691828857913213</v>
      </c>
      <c r="O36" s="12"/>
      <c r="P36" s="12">
        <f t="shared" si="2"/>
        <v>0.98664948902892913</v>
      </c>
    </row>
    <row r="37" spans="1:16" x14ac:dyDescent="0.25">
      <c r="A37" s="11"/>
      <c r="B37" s="11">
        <v>35</v>
      </c>
      <c r="C37" s="41">
        <v>46071.728853483786</v>
      </c>
      <c r="D37" s="41">
        <v>1425578.0765407786</v>
      </c>
      <c r="E37" s="114">
        <v>3.002144011881799E-2</v>
      </c>
      <c r="F37" s="12">
        <v>0.92894076095285238</v>
      </c>
      <c r="G37" s="41"/>
      <c r="H37" s="42"/>
      <c r="I37" s="114"/>
      <c r="J37" s="12"/>
      <c r="K37" s="128">
        <v>49689.161573461031</v>
      </c>
      <c r="L37" s="125">
        <v>1410778.3946312948</v>
      </c>
      <c r="M37" s="114">
        <v>3.2378645773765702E-2</v>
      </c>
      <c r="N37" s="12">
        <v>0.91929693435289783</v>
      </c>
      <c r="O37" s="12"/>
      <c r="P37" s="12">
        <f t="shared" si="2"/>
        <v>0.98961846976112611</v>
      </c>
    </row>
    <row r="38" spans="1:16" x14ac:dyDescent="0.25">
      <c r="A38" s="11"/>
      <c r="B38" s="11">
        <v>36</v>
      </c>
      <c r="C38" s="41">
        <v>39207.966889578893</v>
      </c>
      <c r="D38" s="41">
        <v>1464786.0434303575</v>
      </c>
      <c r="E38" s="114">
        <v>2.5548848707184654E-2</v>
      </c>
      <c r="F38" s="12">
        <v>0.95448960966003704</v>
      </c>
      <c r="G38" s="41"/>
      <c r="H38" s="42"/>
      <c r="I38" s="114"/>
      <c r="J38" s="12"/>
      <c r="K38" s="128">
        <v>43607.648799062677</v>
      </c>
      <c r="L38" s="125">
        <v>1454386.0434303575</v>
      </c>
      <c r="M38" s="114">
        <v>2.8415786637980937E-2</v>
      </c>
      <c r="N38" s="12">
        <v>0.94771272099087878</v>
      </c>
      <c r="O38" s="12"/>
      <c r="P38" s="12">
        <f t="shared" si="2"/>
        <v>0.99289998696625725</v>
      </c>
    </row>
    <row r="39" spans="1:16" x14ac:dyDescent="0.25">
      <c r="A39" s="11"/>
      <c r="B39" s="11">
        <v>37</v>
      </c>
      <c r="C39" s="41">
        <v>13171.943417578896</v>
      </c>
      <c r="D39" s="41">
        <v>1477957.9868479364</v>
      </c>
      <c r="E39" s="114">
        <v>8.5831532785946608E-3</v>
      </c>
      <c r="F39" s="12">
        <v>0.96307276293863175</v>
      </c>
      <c r="G39" s="41"/>
      <c r="H39" s="42"/>
      <c r="I39" s="114"/>
      <c r="J39" s="12"/>
      <c r="K39" s="128">
        <v>23571.943417578896</v>
      </c>
      <c r="L39" s="125">
        <v>1477957.9868479364</v>
      </c>
      <c r="M39" s="114">
        <v>1.5360041947752947E-2</v>
      </c>
      <c r="N39" s="12">
        <v>0.96307276293863175</v>
      </c>
      <c r="O39" s="12"/>
      <c r="P39" s="12">
        <f t="shared" si="2"/>
        <v>1</v>
      </c>
    </row>
    <row r="40" spans="1:16" x14ac:dyDescent="0.25">
      <c r="A40" s="40"/>
      <c r="B40" s="62">
        <v>38</v>
      </c>
      <c r="C40" s="41">
        <v>19960.05752010403</v>
      </c>
      <c r="D40" s="41">
        <v>1497918.0443680405</v>
      </c>
      <c r="E40" s="114">
        <v>1.3006450734975059E-2</v>
      </c>
      <c r="F40" s="12">
        <v>0.97607921367360684</v>
      </c>
      <c r="G40" s="41"/>
      <c r="H40" s="42"/>
      <c r="I40" s="114"/>
      <c r="J40" s="12"/>
      <c r="K40" s="124">
        <v>19960.05752010403</v>
      </c>
      <c r="L40" s="125">
        <v>1497918.0443680405</v>
      </c>
      <c r="M40" s="114">
        <v>1.3006450734975059E-2</v>
      </c>
      <c r="N40" s="12">
        <v>0.97607921367360684</v>
      </c>
      <c r="O40" s="12"/>
      <c r="P40" s="12">
        <f t="shared" si="2"/>
        <v>1</v>
      </c>
    </row>
    <row r="41" spans="1:16" x14ac:dyDescent="0.25">
      <c r="A41" s="40"/>
      <c r="B41" s="62">
        <v>39</v>
      </c>
      <c r="C41" s="41">
        <v>24147.417520104031</v>
      </c>
      <c r="D41" s="41">
        <v>1522065.4618881445</v>
      </c>
      <c r="E41" s="114">
        <v>1.5735034632829544E-2</v>
      </c>
      <c r="F41" s="12">
        <v>0.99181424830643639</v>
      </c>
      <c r="G41" s="41"/>
      <c r="H41" s="42"/>
      <c r="I41" s="114"/>
      <c r="J41" s="12"/>
      <c r="K41" s="124">
        <v>23647.417520104031</v>
      </c>
      <c r="L41" s="125">
        <v>1521565.4618881445</v>
      </c>
      <c r="M41" s="114">
        <v>1.540922267758155E-2</v>
      </c>
      <c r="N41" s="12">
        <v>0.99148843635118833</v>
      </c>
      <c r="O41" s="12"/>
      <c r="P41" s="12">
        <f t="shared" si="2"/>
        <v>0.99967149901727625</v>
      </c>
    </row>
    <row r="42" spans="1:16" x14ac:dyDescent="0.25">
      <c r="A42" s="40"/>
      <c r="B42" s="62">
        <v>40</v>
      </c>
      <c r="C42" s="41">
        <v>4187.3599999999997</v>
      </c>
      <c r="D42" s="41">
        <v>1526252.8218881446</v>
      </c>
      <c r="E42" s="114">
        <v>2.728583897854484E-3</v>
      </c>
      <c r="F42" s="12">
        <v>0.99454283220429085</v>
      </c>
      <c r="G42" s="41"/>
      <c r="H42" s="42"/>
      <c r="I42" s="114"/>
      <c r="J42" s="12"/>
      <c r="K42" s="124">
        <v>3687.3599999999997</v>
      </c>
      <c r="L42" s="125">
        <v>1525252.8218881446</v>
      </c>
      <c r="M42" s="114">
        <v>2.4027719426064896E-3</v>
      </c>
      <c r="N42" s="12">
        <v>0.99389120829379496</v>
      </c>
      <c r="O42" s="12"/>
      <c r="P42" s="12">
        <f t="shared" si="2"/>
        <v>0.99934480055619967</v>
      </c>
    </row>
    <row r="43" spans="1:16" x14ac:dyDescent="0.25">
      <c r="A43" s="40"/>
      <c r="B43" s="62">
        <v>41</v>
      </c>
      <c r="C43" s="41">
        <v>4187.3599999999997</v>
      </c>
      <c r="D43" s="41">
        <v>1530440.1818881447</v>
      </c>
      <c r="E43" s="114">
        <v>2.728583897854484E-3</v>
      </c>
      <c r="F43" s="12">
        <v>0.99727141610214542</v>
      </c>
      <c r="G43" s="41"/>
      <c r="H43" s="42"/>
      <c r="I43" s="114"/>
      <c r="J43" s="12"/>
      <c r="K43" s="124">
        <v>4687.3599999999997</v>
      </c>
      <c r="L43" s="125">
        <v>1529940.1818881447</v>
      </c>
      <c r="M43" s="114">
        <v>3.0543958531024785E-3</v>
      </c>
      <c r="N43" s="12">
        <v>0.99694560414689748</v>
      </c>
      <c r="O43" s="12"/>
      <c r="P43" s="12">
        <f t="shared" si="2"/>
        <v>0.99967329660713489</v>
      </c>
    </row>
    <row r="44" spans="1:16" x14ac:dyDescent="0.25">
      <c r="A44" s="40"/>
      <c r="B44" s="62">
        <v>42</v>
      </c>
      <c r="C44" s="41">
        <v>4187.3599999999997</v>
      </c>
      <c r="D44" s="41">
        <v>1534627.5418881448</v>
      </c>
      <c r="E44" s="114">
        <v>2.728583897854484E-3</v>
      </c>
      <c r="F44" s="12">
        <v>1</v>
      </c>
      <c r="G44" s="41"/>
      <c r="H44" s="42"/>
      <c r="I44" s="114"/>
      <c r="J44" s="12"/>
      <c r="K44" s="124">
        <v>4687.3599999999997</v>
      </c>
      <c r="L44" s="125">
        <v>1534627.5418881448</v>
      </c>
      <c r="M44" s="114">
        <v>3.0543958531024785E-3</v>
      </c>
      <c r="N44" s="12">
        <v>1</v>
      </c>
      <c r="O44" s="12"/>
      <c r="P44" s="12">
        <f t="shared" si="2"/>
        <v>1</v>
      </c>
    </row>
  </sheetData>
  <customSheetViews>
    <customSheetView guid="{28BE6562-61BE-42C3-B697-462A6F62428C}" scale="70">
      <selection activeCell="N44" sqref="N44"/>
      <pageMargins left="0.511811024" right="0.511811024" top="0.78740157499999996" bottom="0.78740157499999996" header="0.31496062000000002" footer="0.31496062000000002"/>
    </customSheetView>
    <customSheetView guid="{00F68F5D-E7EC-4A9D-A8F7-19E9173D4D0E}" scale="70">
      <selection activeCell="N44" sqref="N44"/>
      <pageMargins left="0.511811024" right="0.511811024" top="0.78740157499999996" bottom="0.78740157499999996" header="0.31496062000000002" footer="0.31496062000000002"/>
    </customSheetView>
  </customSheetViews>
  <mergeCells count="4">
    <mergeCell ref="C1:F1"/>
    <mergeCell ref="G1:J1"/>
    <mergeCell ref="K1:N1"/>
    <mergeCell ref="O1:O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C48AD-01D9-4FAC-9BE6-1BDE9EBA4707}">
  <dimension ref="B1:L49"/>
  <sheetViews>
    <sheetView zoomScaleNormal="100" workbookViewId="0">
      <selection activeCell="H25" sqref="H25"/>
    </sheetView>
  </sheetViews>
  <sheetFormatPr defaultRowHeight="15" x14ac:dyDescent="0.25"/>
  <cols>
    <col min="2" max="2" width="22" customWidth="1"/>
    <col min="3" max="3" width="16.140625" style="2" customWidth="1"/>
    <col min="4" max="4" width="15.7109375" style="2" bestFit="1" customWidth="1"/>
    <col min="5" max="5" width="15" style="2" customWidth="1"/>
    <col min="6" max="6" width="11.7109375" style="2" bestFit="1" customWidth="1"/>
    <col min="7" max="7" width="12.5703125" customWidth="1"/>
    <col min="8" max="8" width="23.7109375" customWidth="1"/>
    <col min="9" max="10" width="12.140625" customWidth="1"/>
  </cols>
  <sheetData>
    <row r="1" spans="2:12" s="19" customFormat="1" ht="18.75" customHeight="1" x14ac:dyDescent="0.25">
      <c r="B1" s="85" t="s">
        <v>38</v>
      </c>
      <c r="C1" s="85" t="s">
        <v>42</v>
      </c>
      <c r="D1" s="85"/>
      <c r="E1" s="85" t="s">
        <v>44</v>
      </c>
      <c r="F1" s="85"/>
      <c r="G1" s="85"/>
      <c r="H1" s="85"/>
    </row>
    <row r="2" spans="2:12" x14ac:dyDescent="0.25">
      <c r="B2" s="85"/>
      <c r="C2" s="20" t="s">
        <v>2</v>
      </c>
      <c r="D2" s="20" t="s">
        <v>43</v>
      </c>
      <c r="E2" s="21" t="s">
        <v>45</v>
      </c>
      <c r="F2" s="21" t="s">
        <v>46</v>
      </c>
      <c r="G2" s="17" t="s">
        <v>47</v>
      </c>
      <c r="H2" s="17" t="s">
        <v>48</v>
      </c>
      <c r="I2" s="81" t="s">
        <v>84</v>
      </c>
      <c r="J2" s="82"/>
    </row>
    <row r="3" spans="2:12" x14ac:dyDescent="0.25">
      <c r="B3" s="17" t="s">
        <v>39</v>
      </c>
      <c r="C3" s="18">
        <v>44522</v>
      </c>
      <c r="D3" s="18">
        <v>44813</v>
      </c>
      <c r="E3" s="14">
        <f>D3-C3</f>
        <v>291</v>
      </c>
      <c r="F3" s="14"/>
      <c r="G3" s="14">
        <f>C6-C3</f>
        <v>116</v>
      </c>
      <c r="H3" s="14">
        <f>D3-C6</f>
        <v>175</v>
      </c>
      <c r="I3" s="27">
        <v>9</v>
      </c>
      <c r="J3" s="27">
        <v>5</v>
      </c>
      <c r="L3" s="28">
        <f>J3/I3</f>
        <v>0.55555555555555558</v>
      </c>
    </row>
    <row r="4" spans="2:12" x14ac:dyDescent="0.25">
      <c r="G4" s="23">
        <f>G3/E3</f>
        <v>0.39862542955326463</v>
      </c>
      <c r="H4" s="23">
        <f>H3/E3</f>
        <v>0.60137457044673537</v>
      </c>
      <c r="I4" s="23"/>
      <c r="J4" s="23"/>
    </row>
    <row r="5" spans="2:12" x14ac:dyDescent="0.25">
      <c r="C5" s="7"/>
    </row>
    <row r="6" spans="2:12" x14ac:dyDescent="0.25">
      <c r="B6" s="58" t="s">
        <v>40</v>
      </c>
      <c r="C6" s="59">
        <v>44638</v>
      </c>
      <c r="E6"/>
    </row>
    <row r="7" spans="2:12" x14ac:dyDescent="0.25">
      <c r="B7" s="58" t="s">
        <v>41</v>
      </c>
      <c r="C7" s="60">
        <f>VLOOKUP(C6,SEMANAS!B1:D301,2,0)</f>
        <v>17</v>
      </c>
      <c r="E7"/>
    </row>
    <row r="10" spans="2:12" x14ac:dyDescent="0.25">
      <c r="B10" s="86" t="s">
        <v>55</v>
      </c>
      <c r="C10" s="87"/>
    </row>
    <row r="11" spans="2:12" x14ac:dyDescent="0.25">
      <c r="B11" s="25" t="s">
        <v>49</v>
      </c>
      <c r="C11" s="23">
        <f>VLOOKUP(C7,'CURVA S'!B3:J39,5,0)</f>
        <v>0.57501932969960379</v>
      </c>
    </row>
    <row r="12" spans="2:12" x14ac:dyDescent="0.25">
      <c r="B12" s="25" t="s">
        <v>50</v>
      </c>
      <c r="C12" s="23">
        <f>VLOOKUP(C7,'CURVA S'!B3:J39,9,0)</f>
        <v>0.55710305867359167</v>
      </c>
    </row>
    <row r="13" spans="2:12" x14ac:dyDescent="0.25">
      <c r="B13" s="25" t="s">
        <v>51</v>
      </c>
      <c r="C13" s="26">
        <f>C12/C11</f>
        <v>0.96884231520465269</v>
      </c>
    </row>
    <row r="14" spans="2:12" x14ac:dyDescent="0.25">
      <c r="B14" s="25" t="s">
        <v>52</v>
      </c>
      <c r="C14" s="26">
        <f>C12-C11</f>
        <v>-1.7916271026012121E-2</v>
      </c>
    </row>
    <row r="15" spans="2:12" x14ac:dyDescent="0.25">
      <c r="B15" s="25" t="s">
        <v>53</v>
      </c>
      <c r="C15" s="14">
        <v>5</v>
      </c>
    </row>
    <row r="16" spans="2:12" x14ac:dyDescent="0.25">
      <c r="G16" t="s">
        <v>116</v>
      </c>
      <c r="H16" t="s">
        <v>117</v>
      </c>
    </row>
    <row r="17" spans="2:10" x14ac:dyDescent="0.25">
      <c r="B17" s="83" t="s">
        <v>56</v>
      </c>
      <c r="C17" s="83"/>
      <c r="E17" s="84" t="s">
        <v>62</v>
      </c>
      <c r="F17" s="84"/>
      <c r="G17" s="50">
        <v>1</v>
      </c>
      <c r="H17" s="50">
        <v>2</v>
      </c>
      <c r="I17" s="51">
        <f>G17/H17</f>
        <v>0.5</v>
      </c>
    </row>
    <row r="18" spans="2:10" x14ac:dyDescent="0.25">
      <c r="B18" s="25" t="s">
        <v>49</v>
      </c>
      <c r="C18" s="23">
        <v>0.06</v>
      </c>
      <c r="E18" s="84" t="s">
        <v>63</v>
      </c>
      <c r="F18" s="84"/>
      <c r="G18" s="50">
        <v>23</v>
      </c>
      <c r="H18" s="50">
        <v>19</v>
      </c>
      <c r="I18" s="51">
        <f>G18/H18</f>
        <v>1.2105263157894737</v>
      </c>
      <c r="J18" s="64">
        <f>H18-G18</f>
        <v>-4</v>
      </c>
    </row>
    <row r="19" spans="2:10" x14ac:dyDescent="0.25">
      <c r="B19" s="25" t="s">
        <v>50</v>
      </c>
      <c r="C19" s="23">
        <v>0.05</v>
      </c>
      <c r="E19" s="10"/>
    </row>
    <row r="20" spans="2:10" x14ac:dyDescent="0.25">
      <c r="B20" s="25" t="s">
        <v>115</v>
      </c>
      <c r="C20" s="26">
        <f>C19/C18</f>
        <v>0.83333333333333337</v>
      </c>
    </row>
    <row r="21" spans="2:10" x14ac:dyDescent="0.25">
      <c r="B21" s="25" t="s">
        <v>52</v>
      </c>
      <c r="C21" s="26">
        <f>C19-C18</f>
        <v>-9.999999999999995E-3</v>
      </c>
    </row>
    <row r="23" spans="2:10" x14ac:dyDescent="0.25">
      <c r="B23" s="83" t="s">
        <v>57</v>
      </c>
      <c r="C23" s="83"/>
    </row>
    <row r="24" spans="2:10" x14ac:dyDescent="0.25">
      <c r="B24" s="14" t="s">
        <v>61</v>
      </c>
      <c r="C24" s="23">
        <v>0.8</v>
      </c>
    </row>
    <row r="25" spans="2:10" x14ac:dyDescent="0.25">
      <c r="B25" s="14" t="s">
        <v>60</v>
      </c>
      <c r="C25" s="23">
        <v>0.88</v>
      </c>
    </row>
    <row r="26" spans="2:10" x14ac:dyDescent="0.25">
      <c r="B26" s="14" t="s">
        <v>58</v>
      </c>
      <c r="C26" s="26">
        <v>0.87</v>
      </c>
    </row>
    <row r="27" spans="2:10" x14ac:dyDescent="0.25">
      <c r="B27" s="14" t="s">
        <v>59</v>
      </c>
      <c r="C27" s="26">
        <v>0.75</v>
      </c>
    </row>
    <row r="30" spans="2:10" x14ac:dyDescent="0.25">
      <c r="C30"/>
      <c r="D30"/>
      <c r="E30"/>
    </row>
    <row r="31" spans="2:10" x14ac:dyDescent="0.25">
      <c r="C31"/>
      <c r="D31"/>
      <c r="E31"/>
    </row>
    <row r="32" spans="2:10" x14ac:dyDescent="0.25">
      <c r="C32"/>
      <c r="D32"/>
      <c r="E32"/>
    </row>
    <row r="33" spans="3:5" x14ac:dyDescent="0.25">
      <c r="C33"/>
      <c r="D33"/>
      <c r="E33"/>
    </row>
    <row r="34" spans="3:5" x14ac:dyDescent="0.25">
      <c r="C34"/>
      <c r="D34"/>
      <c r="E34"/>
    </row>
    <row r="35" spans="3:5" x14ac:dyDescent="0.25">
      <c r="C35"/>
      <c r="D35"/>
      <c r="E35"/>
    </row>
    <row r="36" spans="3:5" x14ac:dyDescent="0.25">
      <c r="C36"/>
      <c r="D36"/>
      <c r="E36"/>
    </row>
    <row r="37" spans="3:5" x14ac:dyDescent="0.25">
      <c r="C37"/>
      <c r="D37"/>
      <c r="E37"/>
    </row>
    <row r="38" spans="3:5" x14ac:dyDescent="0.25">
      <c r="C38"/>
      <c r="D38"/>
      <c r="E38"/>
    </row>
    <row r="39" spans="3:5" x14ac:dyDescent="0.25">
      <c r="C39"/>
      <c r="D39"/>
      <c r="E39"/>
    </row>
    <row r="40" spans="3:5" x14ac:dyDescent="0.25">
      <c r="C40" s="46"/>
    </row>
    <row r="41" spans="3:5" x14ac:dyDescent="0.25">
      <c r="C41" s="48"/>
      <c r="D41" s="49"/>
    </row>
    <row r="44" spans="3:5" x14ac:dyDescent="0.25">
      <c r="C44" s="46"/>
    </row>
    <row r="45" spans="3:5" x14ac:dyDescent="0.25">
      <c r="C45" s="47"/>
      <c r="D45" s="49"/>
    </row>
    <row r="47" spans="3:5" x14ac:dyDescent="0.25">
      <c r="C47" s="55"/>
    </row>
    <row r="48" spans="3:5" x14ac:dyDescent="0.25">
      <c r="C48" s="22"/>
    </row>
    <row r="49" spans="3:3" x14ac:dyDescent="0.25">
      <c r="C49" s="55"/>
    </row>
  </sheetData>
  <customSheetViews>
    <customSheetView guid="{28BE6562-61BE-42C3-B697-462A6F62428C}" topLeftCell="A14">
      <selection activeCell="I37" sqref="I37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00F68F5D-E7EC-4A9D-A8F7-19E9173D4D0E}" topLeftCell="A14">
      <selection activeCell="I37" sqref="I37"/>
      <pageMargins left="0.511811024" right="0.511811024" top="0.78740157499999996" bottom="0.78740157499999996" header="0.31496062000000002" footer="0.31496062000000002"/>
      <pageSetup paperSize="9" orientation="portrait" r:id="rId2"/>
    </customSheetView>
  </customSheetViews>
  <mergeCells count="9">
    <mergeCell ref="I2:J2"/>
    <mergeCell ref="B23:C23"/>
    <mergeCell ref="E17:F17"/>
    <mergeCell ref="E18:F18"/>
    <mergeCell ref="C1:D1"/>
    <mergeCell ref="B1:B2"/>
    <mergeCell ref="E1:H1"/>
    <mergeCell ref="B10:C10"/>
    <mergeCell ref="B17:C17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19058-DD50-4B3E-B496-602F3DD9B31A}">
  <dimension ref="A1:AO181"/>
  <sheetViews>
    <sheetView zoomScale="70" zoomScaleNormal="70" workbookViewId="0">
      <selection activeCell="F5" sqref="F5"/>
    </sheetView>
  </sheetViews>
  <sheetFormatPr defaultRowHeight="15" x14ac:dyDescent="0.25"/>
  <cols>
    <col min="1" max="1" width="42.5703125" customWidth="1"/>
    <col min="2" max="2" width="18.7109375" style="46" bestFit="1" customWidth="1"/>
    <col min="3" max="3" width="28.85546875" style="2" bestFit="1" customWidth="1"/>
    <col min="4" max="4" width="20.7109375" style="54" bestFit="1" customWidth="1"/>
    <col min="5" max="41" width="28.85546875" style="2" bestFit="1" customWidth="1"/>
    <col min="42" max="42" width="14.28515625" bestFit="1" customWidth="1"/>
  </cols>
  <sheetData>
    <row r="1" spans="1:41" x14ac:dyDescent="0.25">
      <c r="A1" s="9" t="s">
        <v>1</v>
      </c>
      <c r="B1" s="2" t="s">
        <v>5</v>
      </c>
    </row>
    <row r="2" spans="1:41" x14ac:dyDescent="0.25">
      <c r="A2" s="9" t="s">
        <v>3</v>
      </c>
      <c r="B2" s="2" t="s">
        <v>90</v>
      </c>
    </row>
    <row r="4" spans="1:41" x14ac:dyDescent="0.25">
      <c r="A4" s="9" t="s">
        <v>28</v>
      </c>
      <c r="B4" s="2"/>
      <c r="C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41" x14ac:dyDescent="0.25">
      <c r="A5" s="9" t="s">
        <v>64</v>
      </c>
      <c r="B5" s="53" t="s">
        <v>4</v>
      </c>
      <c r="C5" s="53" t="s">
        <v>17</v>
      </c>
      <c r="D5" s="2" t="s">
        <v>91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</row>
    <row r="6" spans="1:41" x14ac:dyDescent="0.25">
      <c r="A6" t="s">
        <v>65</v>
      </c>
      <c r="B6" s="2" t="s">
        <v>9</v>
      </c>
      <c r="C6" s="7">
        <v>44566</v>
      </c>
      <c r="D6" s="54">
        <v>3159.37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</row>
    <row r="7" spans="1:41" x14ac:dyDescent="0.25">
      <c r="B7" s="2" t="s">
        <v>10</v>
      </c>
      <c r="C7" s="7">
        <v>44568</v>
      </c>
      <c r="D7" s="54">
        <v>3159.37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</row>
    <row r="8" spans="1:41" x14ac:dyDescent="0.25">
      <c r="A8" t="s">
        <v>92</v>
      </c>
      <c r="B8" s="2"/>
      <c r="C8"/>
      <c r="D8" s="54">
        <v>6318.74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1:41" x14ac:dyDescent="0.25">
      <c r="A9" t="s">
        <v>66</v>
      </c>
      <c r="B9" s="2" t="s">
        <v>6</v>
      </c>
      <c r="C9" s="2" t="s">
        <v>27</v>
      </c>
      <c r="D9" s="54">
        <v>0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1:41" x14ac:dyDescent="0.25">
      <c r="B10" s="2" t="s">
        <v>8</v>
      </c>
      <c r="C10" s="7">
        <v>44573</v>
      </c>
      <c r="D10" s="54">
        <v>239.07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1:41" x14ac:dyDescent="0.25">
      <c r="B11" s="2" t="s">
        <v>9</v>
      </c>
      <c r="C11" s="7">
        <v>44580</v>
      </c>
      <c r="D11" s="54">
        <v>239.07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1:41" x14ac:dyDescent="0.25">
      <c r="B12" s="2" t="s">
        <v>10</v>
      </c>
      <c r="C12" s="7">
        <v>44587</v>
      </c>
      <c r="D12" s="54">
        <v>239.07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1:41" x14ac:dyDescent="0.25">
      <c r="A13" t="s">
        <v>93</v>
      </c>
      <c r="B13" s="2"/>
      <c r="C13"/>
      <c r="D13" s="54">
        <v>717.21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1:41" x14ac:dyDescent="0.25">
      <c r="A14" t="s">
        <v>67</v>
      </c>
      <c r="B14" s="2" t="s">
        <v>6</v>
      </c>
      <c r="C14" s="7">
        <v>44573</v>
      </c>
      <c r="D14" s="54">
        <v>20435.66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1:41" x14ac:dyDescent="0.25">
      <c r="B15" s="2" t="s">
        <v>8</v>
      </c>
      <c r="C15" s="7">
        <v>44580</v>
      </c>
      <c r="D15" s="54">
        <v>20435.66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1:41" x14ac:dyDescent="0.25">
      <c r="B16" s="2" t="s">
        <v>9</v>
      </c>
      <c r="C16" s="7">
        <v>44587</v>
      </c>
      <c r="D16" s="54">
        <v>20435.66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1:41" x14ac:dyDescent="0.25">
      <c r="B17" s="2" t="s">
        <v>10</v>
      </c>
      <c r="C17" s="7">
        <v>44594</v>
      </c>
      <c r="D17" s="54">
        <v>20435.66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1:41" x14ac:dyDescent="0.25">
      <c r="A18" t="s">
        <v>94</v>
      </c>
      <c r="B18" s="2"/>
      <c r="C18"/>
      <c r="D18" s="54">
        <v>81742.64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</row>
    <row r="19" spans="1:41" x14ac:dyDescent="0.25">
      <c r="A19" t="s">
        <v>68</v>
      </c>
      <c r="B19" s="2" t="s">
        <v>6</v>
      </c>
      <c r="C19" s="7">
        <v>44580</v>
      </c>
      <c r="D19" s="54">
        <v>6811.28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</row>
    <row r="20" spans="1:41" x14ac:dyDescent="0.25">
      <c r="B20" s="2" t="s">
        <v>8</v>
      </c>
      <c r="C20" s="7">
        <v>44587</v>
      </c>
      <c r="D20" s="54">
        <v>6811.28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1:41" x14ac:dyDescent="0.25">
      <c r="B21" s="2" t="s">
        <v>9</v>
      </c>
      <c r="C21" s="7">
        <v>44594</v>
      </c>
      <c r="D21" s="54">
        <v>6811.28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</row>
    <row r="22" spans="1:41" x14ac:dyDescent="0.25">
      <c r="B22" s="2" t="s">
        <v>10</v>
      </c>
      <c r="C22" s="7">
        <v>44601</v>
      </c>
      <c r="D22" s="54">
        <v>6811.28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1" x14ac:dyDescent="0.25">
      <c r="A23" t="s">
        <v>95</v>
      </c>
      <c r="B23" s="2"/>
      <c r="C23"/>
      <c r="D23" s="54">
        <v>27245.119999999999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1:41" x14ac:dyDescent="0.25">
      <c r="A24" t="s">
        <v>69</v>
      </c>
      <c r="B24" s="2" t="s">
        <v>6</v>
      </c>
      <c r="C24" s="7">
        <v>44592</v>
      </c>
      <c r="D24" s="54">
        <v>26500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1:41" x14ac:dyDescent="0.25">
      <c r="B25" s="2" t="s">
        <v>8</v>
      </c>
      <c r="C25" s="7">
        <v>44595</v>
      </c>
      <c r="D25" s="54">
        <v>26500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</row>
    <row r="26" spans="1:41" x14ac:dyDescent="0.25">
      <c r="B26" s="2" t="s">
        <v>9</v>
      </c>
      <c r="C26" s="7">
        <v>44599</v>
      </c>
      <c r="D26" s="54">
        <v>26500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</row>
    <row r="27" spans="1:41" x14ac:dyDescent="0.25">
      <c r="B27" s="2" t="s">
        <v>10</v>
      </c>
      <c r="C27" s="7">
        <v>44606</v>
      </c>
      <c r="D27" s="54">
        <v>26500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</row>
    <row r="28" spans="1:41" x14ac:dyDescent="0.25">
      <c r="A28" t="s">
        <v>96</v>
      </c>
      <c r="B28" s="2"/>
      <c r="C28"/>
      <c r="D28" s="54">
        <v>106000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</row>
    <row r="29" spans="1:41" x14ac:dyDescent="0.25">
      <c r="A29" t="s">
        <v>70</v>
      </c>
      <c r="B29" s="2" t="s">
        <v>6</v>
      </c>
      <c r="C29" s="7">
        <v>44599</v>
      </c>
      <c r="D29" s="54">
        <v>5134.5200000000004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</row>
    <row r="30" spans="1:41" x14ac:dyDescent="0.25">
      <c r="B30" s="2" t="s">
        <v>8</v>
      </c>
      <c r="C30" s="7">
        <v>44606</v>
      </c>
      <c r="D30" s="54">
        <v>5134.5200000000004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</row>
    <row r="31" spans="1:41" x14ac:dyDescent="0.25">
      <c r="B31" s="2" t="s">
        <v>9</v>
      </c>
      <c r="C31" s="7">
        <v>44613</v>
      </c>
      <c r="D31" s="54">
        <v>5134.5200000000004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</row>
    <row r="32" spans="1:41" x14ac:dyDescent="0.25">
      <c r="B32" s="2" t="s">
        <v>10</v>
      </c>
      <c r="C32" s="7">
        <v>44620</v>
      </c>
      <c r="D32" s="54">
        <v>5134.5200000000004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</row>
    <row r="33" spans="1:41" x14ac:dyDescent="0.25">
      <c r="A33" t="s">
        <v>97</v>
      </c>
      <c r="B33" s="2"/>
      <c r="C33"/>
      <c r="D33" s="54">
        <v>20538.080000000002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</row>
    <row r="34" spans="1:41" x14ac:dyDescent="0.25">
      <c r="A34" t="s">
        <v>71</v>
      </c>
      <c r="B34" s="2" t="s">
        <v>6</v>
      </c>
      <c r="C34" s="7">
        <v>44606</v>
      </c>
      <c r="D34" s="54">
        <v>2297.4899999999998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41" x14ac:dyDescent="0.25">
      <c r="B35" s="2" t="s">
        <v>8</v>
      </c>
      <c r="C35" s="7">
        <v>44613</v>
      </c>
      <c r="D35" s="54">
        <v>2297.4899999999998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41" x14ac:dyDescent="0.25">
      <c r="B36" s="2" t="s">
        <v>9</v>
      </c>
      <c r="C36" s="7">
        <v>44620</v>
      </c>
      <c r="D36" s="54">
        <v>2297.4899999999998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41" x14ac:dyDescent="0.25">
      <c r="B37" s="2" t="s">
        <v>10</v>
      </c>
      <c r="C37" s="7">
        <v>44627</v>
      </c>
      <c r="D37" s="54">
        <v>2297.4899999999998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41" x14ac:dyDescent="0.25">
      <c r="A38" t="s">
        <v>98</v>
      </c>
      <c r="B38" s="2"/>
      <c r="C38"/>
      <c r="D38" s="54">
        <v>9189.9599999999991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41" x14ac:dyDescent="0.25">
      <c r="A39" t="s">
        <v>72</v>
      </c>
      <c r="B39" s="2" t="s">
        <v>6</v>
      </c>
      <c r="C39" s="7">
        <v>44613</v>
      </c>
      <c r="D39" s="54">
        <v>3617.3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41" x14ac:dyDescent="0.25">
      <c r="B40" s="2" t="s">
        <v>8</v>
      </c>
      <c r="C40" s="7">
        <v>44620</v>
      </c>
      <c r="D40" s="54">
        <v>3617.43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41" x14ac:dyDescent="0.25">
      <c r="B41" s="2" t="s">
        <v>9</v>
      </c>
      <c r="C41" s="7">
        <v>44627</v>
      </c>
      <c r="D41" s="54">
        <v>3617.43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41" x14ac:dyDescent="0.25">
      <c r="B42" s="2" t="s">
        <v>10</v>
      </c>
      <c r="C42" s="7">
        <v>44634</v>
      </c>
      <c r="D42" s="54">
        <v>3617.43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41" x14ac:dyDescent="0.25">
      <c r="A43" t="s">
        <v>99</v>
      </c>
      <c r="B43" s="2"/>
      <c r="C43"/>
      <c r="D43" s="54">
        <v>14469.59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41" x14ac:dyDescent="0.25">
      <c r="A44" t="s">
        <v>73</v>
      </c>
      <c r="B44" s="2" t="s">
        <v>6</v>
      </c>
      <c r="C44" s="7">
        <v>44613</v>
      </c>
      <c r="D44" s="54">
        <v>1400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41" x14ac:dyDescent="0.25">
      <c r="B45" s="2" t="s">
        <v>8</v>
      </c>
      <c r="C45" s="7">
        <v>44616</v>
      </c>
      <c r="D45" s="54">
        <v>1400</v>
      </c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41" x14ac:dyDescent="0.25">
      <c r="B46" s="2" t="s">
        <v>9</v>
      </c>
      <c r="C46" s="7">
        <v>44620</v>
      </c>
      <c r="D46" s="54">
        <v>1400</v>
      </c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41" x14ac:dyDescent="0.25">
      <c r="B47" s="2" t="s">
        <v>10</v>
      </c>
      <c r="C47" s="7">
        <v>44623</v>
      </c>
      <c r="D47" s="54">
        <v>1400</v>
      </c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41" x14ac:dyDescent="0.25">
      <c r="A48" t="s">
        <v>100</v>
      </c>
      <c r="B48" s="2"/>
      <c r="C48"/>
      <c r="D48" s="54">
        <v>5600</v>
      </c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x14ac:dyDescent="0.25">
      <c r="A49" t="s">
        <v>74</v>
      </c>
      <c r="B49" s="2" t="s">
        <v>6</v>
      </c>
      <c r="C49" s="7">
        <v>44620</v>
      </c>
      <c r="D49" s="54">
        <v>14799.65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x14ac:dyDescent="0.25">
      <c r="B50" s="2" t="s">
        <v>8</v>
      </c>
      <c r="C50" s="7">
        <v>44627</v>
      </c>
      <c r="D50" s="54">
        <v>14799.65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x14ac:dyDescent="0.25">
      <c r="B51" s="2" t="s">
        <v>9</v>
      </c>
      <c r="C51" s="7">
        <v>44634</v>
      </c>
      <c r="D51" s="54">
        <v>14799.65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x14ac:dyDescent="0.25">
      <c r="B52" s="2" t="s">
        <v>10</v>
      </c>
      <c r="C52" s="7">
        <v>44641</v>
      </c>
      <c r="D52" s="54">
        <v>14799.65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x14ac:dyDescent="0.25">
      <c r="A53" t="s">
        <v>101</v>
      </c>
      <c r="B53" s="2"/>
      <c r="C53"/>
      <c r="D53" s="54">
        <v>59198.6</v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x14ac:dyDescent="0.25">
      <c r="A54" t="s">
        <v>75</v>
      </c>
      <c r="B54" s="2" t="s">
        <v>6</v>
      </c>
      <c r="C54" s="7">
        <v>44634</v>
      </c>
      <c r="D54" s="54">
        <v>5236.0200000000004</v>
      </c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x14ac:dyDescent="0.25">
      <c r="B55" s="2" t="s">
        <v>8</v>
      </c>
      <c r="C55" s="7">
        <v>44637</v>
      </c>
      <c r="D55" s="54">
        <v>5236.0200000000004</v>
      </c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x14ac:dyDescent="0.25">
      <c r="B56" s="2" t="s">
        <v>9</v>
      </c>
      <c r="C56" s="7">
        <v>44641</v>
      </c>
      <c r="D56" s="54">
        <v>5236.0200000000004</v>
      </c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x14ac:dyDescent="0.25">
      <c r="B57" s="2" t="s">
        <v>10</v>
      </c>
      <c r="C57" s="7">
        <v>44644</v>
      </c>
      <c r="D57" s="54">
        <v>5236.0200000000004</v>
      </c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x14ac:dyDescent="0.25">
      <c r="A58" t="s">
        <v>102</v>
      </c>
      <c r="B58" s="2"/>
      <c r="C58"/>
      <c r="D58" s="54">
        <v>20944.080000000002</v>
      </c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x14ac:dyDescent="0.25">
      <c r="A59" t="s">
        <v>76</v>
      </c>
      <c r="B59" s="2" t="s">
        <v>6</v>
      </c>
      <c r="C59" s="7">
        <v>44637</v>
      </c>
      <c r="D59" s="54">
        <v>10400</v>
      </c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x14ac:dyDescent="0.25">
      <c r="B60" s="2" t="s">
        <v>8</v>
      </c>
      <c r="C60" s="7">
        <v>44641</v>
      </c>
      <c r="D60" s="54">
        <v>10400</v>
      </c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x14ac:dyDescent="0.25">
      <c r="B61" s="2" t="s">
        <v>9</v>
      </c>
      <c r="C61" s="7">
        <v>44644</v>
      </c>
      <c r="D61" s="54">
        <v>10400</v>
      </c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x14ac:dyDescent="0.25">
      <c r="B62" s="2" t="s">
        <v>10</v>
      </c>
      <c r="C62" s="7">
        <v>44648</v>
      </c>
      <c r="D62" s="54">
        <v>10400</v>
      </c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x14ac:dyDescent="0.25">
      <c r="A63" t="s">
        <v>103</v>
      </c>
      <c r="B63" s="2"/>
      <c r="C63"/>
      <c r="D63" s="54">
        <v>41600</v>
      </c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x14ac:dyDescent="0.25">
      <c r="A64" t="s">
        <v>77</v>
      </c>
      <c r="B64" s="2" t="s">
        <v>6</v>
      </c>
      <c r="C64" s="7">
        <v>44634</v>
      </c>
      <c r="D64" s="54">
        <v>2054.02</v>
      </c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x14ac:dyDescent="0.25">
      <c r="B65" s="2" t="s">
        <v>8</v>
      </c>
      <c r="C65" s="7">
        <v>44634</v>
      </c>
      <c r="D65" s="54">
        <v>2054.02</v>
      </c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x14ac:dyDescent="0.25">
      <c r="B66" s="2" t="s">
        <v>9</v>
      </c>
      <c r="C66" s="7">
        <v>44634</v>
      </c>
      <c r="D66" s="54">
        <v>2054.02</v>
      </c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x14ac:dyDescent="0.25">
      <c r="B67" s="2" t="s">
        <v>10</v>
      </c>
      <c r="C67" s="7">
        <v>44634</v>
      </c>
      <c r="D67" s="54">
        <v>2054.02</v>
      </c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x14ac:dyDescent="0.25">
      <c r="A68" t="s">
        <v>104</v>
      </c>
      <c r="B68" s="2"/>
      <c r="C68"/>
      <c r="D68" s="54">
        <v>8216.08</v>
      </c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x14ac:dyDescent="0.25">
      <c r="A69" t="s">
        <v>78</v>
      </c>
      <c r="B69" s="2" t="s">
        <v>6</v>
      </c>
      <c r="C69" s="7">
        <v>44648</v>
      </c>
      <c r="D69" s="54">
        <v>13171.26</v>
      </c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x14ac:dyDescent="0.25">
      <c r="B70" s="2" t="s">
        <v>8</v>
      </c>
      <c r="C70" s="7">
        <v>44655</v>
      </c>
      <c r="D70" s="54">
        <v>13171.26</v>
      </c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x14ac:dyDescent="0.25">
      <c r="B71" s="2" t="s">
        <v>9</v>
      </c>
      <c r="C71" s="7">
        <v>44662</v>
      </c>
      <c r="D71" s="54">
        <v>13171.26</v>
      </c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x14ac:dyDescent="0.25">
      <c r="B72" s="2" t="s">
        <v>10</v>
      </c>
      <c r="C72" s="7">
        <v>44669</v>
      </c>
      <c r="D72" s="54">
        <v>13171.26</v>
      </c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x14ac:dyDescent="0.25">
      <c r="A73" t="s">
        <v>105</v>
      </c>
      <c r="B73" s="2"/>
      <c r="C73"/>
      <c r="D73" s="54">
        <v>52685.04</v>
      </c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x14ac:dyDescent="0.25">
      <c r="A74" t="s">
        <v>79</v>
      </c>
      <c r="B74" s="2" t="s">
        <v>6</v>
      </c>
      <c r="C74" s="7">
        <v>44641</v>
      </c>
      <c r="D74" s="54">
        <v>1340.04</v>
      </c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</row>
    <row r="75" spans="1:41" x14ac:dyDescent="0.25">
      <c r="B75" s="2" t="s">
        <v>8</v>
      </c>
      <c r="C75" s="7">
        <v>44644</v>
      </c>
      <c r="D75" s="54">
        <v>1340.04</v>
      </c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</row>
    <row r="76" spans="1:41" x14ac:dyDescent="0.25">
      <c r="B76" s="2" t="s">
        <v>9</v>
      </c>
      <c r="C76" s="7">
        <v>44648</v>
      </c>
      <c r="D76" s="54">
        <v>1340.04</v>
      </c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</row>
    <row r="77" spans="1:41" x14ac:dyDescent="0.25">
      <c r="B77" s="2" t="s">
        <v>10</v>
      </c>
      <c r="C77" s="7">
        <v>44651</v>
      </c>
      <c r="D77" s="54">
        <v>1340.04</v>
      </c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</row>
    <row r="78" spans="1:41" x14ac:dyDescent="0.25">
      <c r="A78" t="s">
        <v>106</v>
      </c>
      <c r="B78" s="2"/>
      <c r="C78"/>
      <c r="D78" s="54">
        <v>5360.16</v>
      </c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</row>
    <row r="79" spans="1:41" x14ac:dyDescent="0.25">
      <c r="A79" t="s">
        <v>80</v>
      </c>
      <c r="B79" s="2" t="s">
        <v>6</v>
      </c>
      <c r="C79" s="7">
        <v>44655</v>
      </c>
      <c r="D79" s="54">
        <v>3687.38</v>
      </c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</row>
    <row r="80" spans="1:41" x14ac:dyDescent="0.25">
      <c r="B80" s="2" t="s">
        <v>8</v>
      </c>
      <c r="C80" s="7">
        <v>44662</v>
      </c>
      <c r="D80" s="54">
        <v>3687.38</v>
      </c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</row>
    <row r="81" spans="1:41" x14ac:dyDescent="0.25">
      <c r="B81" s="2" t="s">
        <v>9</v>
      </c>
      <c r="C81" s="7">
        <v>44669</v>
      </c>
      <c r="D81" s="54">
        <v>3687.38</v>
      </c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</row>
    <row r="82" spans="1:41" x14ac:dyDescent="0.25">
      <c r="B82" s="2" t="s">
        <v>10</v>
      </c>
      <c r="C82" s="7">
        <v>44676</v>
      </c>
      <c r="D82" s="54">
        <v>3687.38</v>
      </c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</row>
    <row r="83" spans="1:41" x14ac:dyDescent="0.25">
      <c r="A83" t="s">
        <v>107</v>
      </c>
      <c r="B83" s="2"/>
      <c r="C83"/>
      <c r="D83" s="54">
        <v>14749.52</v>
      </c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</row>
    <row r="84" spans="1:41" x14ac:dyDescent="0.25">
      <c r="A84" t="s">
        <v>81</v>
      </c>
      <c r="B84" s="2" t="s">
        <v>6</v>
      </c>
      <c r="C84" s="7">
        <v>44658</v>
      </c>
      <c r="D84" s="54">
        <v>500</v>
      </c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</row>
    <row r="85" spans="1:41" x14ac:dyDescent="0.25">
      <c r="B85" s="2" t="s">
        <v>8</v>
      </c>
      <c r="C85" s="7">
        <v>44665</v>
      </c>
      <c r="D85" s="54">
        <v>500</v>
      </c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</row>
    <row r="86" spans="1:41" x14ac:dyDescent="0.25">
      <c r="B86" s="2" t="s">
        <v>9</v>
      </c>
      <c r="C86" s="7">
        <v>44672</v>
      </c>
      <c r="D86" s="54">
        <v>500</v>
      </c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</row>
    <row r="87" spans="1:41" x14ac:dyDescent="0.25">
      <c r="B87" s="2" t="s">
        <v>10</v>
      </c>
      <c r="C87" s="7">
        <v>44679</v>
      </c>
      <c r="D87" s="54">
        <v>500</v>
      </c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</row>
    <row r="88" spans="1:41" x14ac:dyDescent="0.25">
      <c r="A88" t="s">
        <v>108</v>
      </c>
      <c r="B88" s="2"/>
      <c r="C88"/>
      <c r="D88" s="54">
        <v>2000</v>
      </c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</row>
    <row r="89" spans="1:41" x14ac:dyDescent="0.25">
      <c r="A89" t="s">
        <v>82</v>
      </c>
      <c r="B89" s="2" t="s">
        <v>11</v>
      </c>
      <c r="C89" s="7">
        <v>44568</v>
      </c>
      <c r="D89" s="54">
        <v>14038.64</v>
      </c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</row>
    <row r="90" spans="1:41" x14ac:dyDescent="0.25">
      <c r="B90" s="2" t="s">
        <v>12</v>
      </c>
      <c r="C90" s="7">
        <v>44568</v>
      </c>
      <c r="D90" s="54">
        <v>15850.42</v>
      </c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</row>
    <row r="91" spans="1:41" x14ac:dyDescent="0.25">
      <c r="B91" s="2" t="s">
        <v>13</v>
      </c>
      <c r="C91" s="7">
        <v>44575</v>
      </c>
      <c r="D91" s="54">
        <v>12614.4</v>
      </c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</row>
    <row r="92" spans="1:41" x14ac:dyDescent="0.25">
      <c r="B92" s="2" t="s">
        <v>14</v>
      </c>
      <c r="C92" s="7">
        <v>44575</v>
      </c>
      <c r="D92" s="54">
        <v>13885.55</v>
      </c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</row>
    <row r="93" spans="1:41" x14ac:dyDescent="0.25">
      <c r="B93" s="2" t="s">
        <v>15</v>
      </c>
      <c r="C93" s="7">
        <v>44582</v>
      </c>
      <c r="D93" s="54">
        <v>15397.94</v>
      </c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</row>
    <row r="94" spans="1:41" x14ac:dyDescent="0.25">
      <c r="B94" s="2" t="s">
        <v>16</v>
      </c>
      <c r="C94" s="7">
        <v>44582</v>
      </c>
      <c r="D94" s="54">
        <v>11105.57</v>
      </c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</row>
    <row r="95" spans="1:41" x14ac:dyDescent="0.25">
      <c r="A95" t="s">
        <v>109</v>
      </c>
      <c r="B95" s="2"/>
      <c r="C95"/>
      <c r="D95" s="54">
        <v>82892.51999999999</v>
      </c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</row>
    <row r="96" spans="1:41" x14ac:dyDescent="0.25">
      <c r="A96" t="s">
        <v>83</v>
      </c>
      <c r="B96" s="2" t="s">
        <v>11</v>
      </c>
      <c r="C96" s="7">
        <v>44608</v>
      </c>
      <c r="D96" s="54">
        <v>6273.9</v>
      </c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</row>
    <row r="97" spans="1:41" x14ac:dyDescent="0.25">
      <c r="B97" s="2" t="s">
        <v>12</v>
      </c>
      <c r="C97" s="7">
        <v>44615</v>
      </c>
      <c r="D97" s="54">
        <v>7083.6</v>
      </c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</row>
    <row r="98" spans="1:41" x14ac:dyDescent="0.25">
      <c r="B98" s="2" t="s">
        <v>13</v>
      </c>
      <c r="C98" s="7">
        <v>44622</v>
      </c>
      <c r="D98" s="54">
        <v>5637.41</v>
      </c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</row>
    <row r="99" spans="1:41" x14ac:dyDescent="0.25">
      <c r="B99" s="2" t="s">
        <v>14</v>
      </c>
      <c r="C99" s="7">
        <v>44629</v>
      </c>
      <c r="D99" s="54">
        <v>6205.49</v>
      </c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</row>
    <row r="100" spans="1:41" x14ac:dyDescent="0.25">
      <c r="B100" s="2" t="s">
        <v>15</v>
      </c>
      <c r="C100" s="7">
        <v>44636</v>
      </c>
      <c r="D100" s="54">
        <v>6881.38</v>
      </c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</row>
    <row r="101" spans="1:41" x14ac:dyDescent="0.25">
      <c r="B101" s="2" t="s">
        <v>16</v>
      </c>
      <c r="C101" s="7">
        <v>44643</v>
      </c>
      <c r="D101" s="54">
        <v>4963.1099999999997</v>
      </c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</row>
    <row r="102" spans="1:41" x14ac:dyDescent="0.25">
      <c r="A102" t="s">
        <v>110</v>
      </c>
      <c r="B102" s="2"/>
      <c r="C102"/>
      <c r="D102" s="54">
        <v>37044.89</v>
      </c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</row>
    <row r="103" spans="1:41" x14ac:dyDescent="0.25">
      <c r="A103" t="s">
        <v>26</v>
      </c>
      <c r="B103" s="2"/>
      <c r="C103"/>
      <c r="D103" s="54">
        <v>596512.2300000001</v>
      </c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</row>
    <row r="104" spans="1:41" x14ac:dyDescent="0.25">
      <c r="B104" s="2"/>
      <c r="C104"/>
      <c r="D104" s="1"/>
    </row>
    <row r="105" spans="1:41" x14ac:dyDescent="0.25">
      <c r="B105" s="2"/>
      <c r="C105"/>
      <c r="D105" s="1"/>
    </row>
    <row r="106" spans="1:41" x14ac:dyDescent="0.25">
      <c r="B106" s="2"/>
      <c r="C106"/>
      <c r="D106" s="1"/>
    </row>
    <row r="107" spans="1:41" x14ac:dyDescent="0.25">
      <c r="B107" s="2"/>
      <c r="C107"/>
      <c r="D107" s="1"/>
    </row>
    <row r="108" spans="1:41" x14ac:dyDescent="0.25">
      <c r="B108" s="2"/>
      <c r="C108"/>
      <c r="D108" s="1"/>
    </row>
    <row r="109" spans="1:41" x14ac:dyDescent="0.25">
      <c r="B109" s="2"/>
      <c r="C109"/>
      <c r="D109" s="1"/>
    </row>
    <row r="110" spans="1:41" x14ac:dyDescent="0.25">
      <c r="B110" s="2"/>
      <c r="C110"/>
      <c r="D110" s="1"/>
    </row>
    <row r="111" spans="1:41" x14ac:dyDescent="0.25">
      <c r="B111" s="2"/>
      <c r="C111"/>
      <c r="D111" s="1"/>
    </row>
    <row r="112" spans="1:41" x14ac:dyDescent="0.25">
      <c r="B112" s="2"/>
      <c r="C112"/>
      <c r="D112" s="1"/>
    </row>
    <row r="113" spans="2:4" x14ac:dyDescent="0.25">
      <c r="B113" s="2"/>
      <c r="C113"/>
      <c r="D113" s="1"/>
    </row>
    <row r="114" spans="2:4" x14ac:dyDescent="0.25">
      <c r="B114" s="2"/>
      <c r="C114"/>
      <c r="D114" s="1"/>
    </row>
    <row r="115" spans="2:4" x14ac:dyDescent="0.25">
      <c r="B115" s="2"/>
      <c r="C115"/>
      <c r="D115" s="1"/>
    </row>
    <row r="116" spans="2:4" x14ac:dyDescent="0.25">
      <c r="B116" s="2"/>
      <c r="C116"/>
      <c r="D116" s="1"/>
    </row>
    <row r="117" spans="2:4" x14ac:dyDescent="0.25">
      <c r="B117" s="2"/>
      <c r="C117"/>
      <c r="D117" s="1"/>
    </row>
    <row r="118" spans="2:4" x14ac:dyDescent="0.25">
      <c r="B118" s="2"/>
      <c r="C118"/>
      <c r="D118" s="1"/>
    </row>
    <row r="119" spans="2:4" x14ac:dyDescent="0.25">
      <c r="B119" s="2"/>
      <c r="C119"/>
      <c r="D119" s="1"/>
    </row>
    <row r="120" spans="2:4" x14ac:dyDescent="0.25">
      <c r="B120" s="2"/>
      <c r="C120"/>
      <c r="D120" s="1"/>
    </row>
    <row r="121" spans="2:4" x14ac:dyDescent="0.25">
      <c r="B121" s="2"/>
      <c r="C121"/>
      <c r="D121" s="1"/>
    </row>
    <row r="122" spans="2:4" x14ac:dyDescent="0.25">
      <c r="B122" s="2"/>
      <c r="C122"/>
      <c r="D122" s="1"/>
    </row>
    <row r="123" spans="2:4" x14ac:dyDescent="0.25">
      <c r="B123" s="2"/>
      <c r="C123"/>
      <c r="D123" s="1"/>
    </row>
    <row r="124" spans="2:4" x14ac:dyDescent="0.25">
      <c r="B124" s="2"/>
      <c r="C124"/>
      <c r="D124" s="1"/>
    </row>
    <row r="125" spans="2:4" x14ac:dyDescent="0.25">
      <c r="B125" s="2"/>
      <c r="C125"/>
      <c r="D125" s="1"/>
    </row>
    <row r="126" spans="2:4" x14ac:dyDescent="0.25">
      <c r="B126" s="2"/>
      <c r="C126"/>
      <c r="D126" s="1"/>
    </row>
    <row r="127" spans="2:4" x14ac:dyDescent="0.25">
      <c r="B127" s="2"/>
      <c r="C127"/>
      <c r="D127" s="1"/>
    </row>
    <row r="128" spans="2:4" x14ac:dyDescent="0.25">
      <c r="B128" s="2"/>
      <c r="C128"/>
      <c r="D128" s="1"/>
    </row>
    <row r="129" spans="2:4" x14ac:dyDescent="0.25">
      <c r="B129" s="2"/>
      <c r="C129"/>
      <c r="D129" s="1"/>
    </row>
    <row r="130" spans="2:4" x14ac:dyDescent="0.25">
      <c r="B130" s="2"/>
      <c r="C130"/>
      <c r="D130" s="1"/>
    </row>
    <row r="131" spans="2:4" x14ac:dyDescent="0.25">
      <c r="B131" s="2"/>
      <c r="C131"/>
      <c r="D131" s="1"/>
    </row>
    <row r="132" spans="2:4" x14ac:dyDescent="0.25">
      <c r="B132" s="2"/>
      <c r="C132"/>
      <c r="D132" s="1"/>
    </row>
    <row r="133" spans="2:4" x14ac:dyDescent="0.25">
      <c r="B133" s="2"/>
      <c r="C133"/>
      <c r="D133" s="1"/>
    </row>
    <row r="134" spans="2:4" x14ac:dyDescent="0.25">
      <c r="B134" s="2"/>
      <c r="C134"/>
      <c r="D134" s="1"/>
    </row>
    <row r="135" spans="2:4" x14ac:dyDescent="0.25">
      <c r="B135" s="2"/>
      <c r="C135"/>
      <c r="D135" s="1"/>
    </row>
    <row r="136" spans="2:4" x14ac:dyDescent="0.25">
      <c r="B136" s="2"/>
      <c r="C136"/>
      <c r="D136" s="1"/>
    </row>
    <row r="137" spans="2:4" x14ac:dyDescent="0.25">
      <c r="B137" s="2"/>
      <c r="C137"/>
      <c r="D137" s="1"/>
    </row>
    <row r="138" spans="2:4" x14ac:dyDescent="0.25">
      <c r="B138" s="2"/>
      <c r="C138"/>
      <c r="D138" s="1"/>
    </row>
    <row r="139" spans="2:4" x14ac:dyDescent="0.25">
      <c r="B139" s="2"/>
      <c r="C139"/>
      <c r="D139" s="1"/>
    </row>
    <row r="140" spans="2:4" x14ac:dyDescent="0.25">
      <c r="B140" s="2"/>
      <c r="C140"/>
      <c r="D140" s="1"/>
    </row>
    <row r="141" spans="2:4" x14ac:dyDescent="0.25">
      <c r="B141" s="2"/>
      <c r="C141"/>
      <c r="D141" s="1"/>
    </row>
    <row r="142" spans="2:4" x14ac:dyDescent="0.25">
      <c r="B142" s="2"/>
      <c r="C142"/>
      <c r="D142" s="1"/>
    </row>
    <row r="143" spans="2:4" x14ac:dyDescent="0.25">
      <c r="B143" s="2"/>
      <c r="C143"/>
      <c r="D143" s="1"/>
    </row>
    <row r="144" spans="2:4" x14ac:dyDescent="0.25">
      <c r="B144" s="2"/>
      <c r="C144"/>
      <c r="D144" s="1"/>
    </row>
    <row r="145" spans="2:4" x14ac:dyDescent="0.25">
      <c r="B145" s="2"/>
      <c r="C145"/>
      <c r="D145" s="1"/>
    </row>
    <row r="146" spans="2:4" x14ac:dyDescent="0.25">
      <c r="B146" s="2"/>
      <c r="C146"/>
      <c r="D146" s="1"/>
    </row>
    <row r="147" spans="2:4" x14ac:dyDescent="0.25">
      <c r="B147" s="2"/>
      <c r="C147"/>
      <c r="D147" s="1"/>
    </row>
    <row r="148" spans="2:4" x14ac:dyDescent="0.25">
      <c r="B148" s="2"/>
      <c r="C148"/>
      <c r="D148" s="1"/>
    </row>
    <row r="149" spans="2:4" x14ac:dyDescent="0.25">
      <c r="B149" s="2"/>
      <c r="C149"/>
      <c r="D149" s="1"/>
    </row>
    <row r="150" spans="2:4" x14ac:dyDescent="0.25">
      <c r="B150" s="2"/>
      <c r="C150"/>
      <c r="D150" s="1"/>
    </row>
    <row r="151" spans="2:4" x14ac:dyDescent="0.25">
      <c r="B151" s="2"/>
      <c r="C151"/>
      <c r="D151" s="1"/>
    </row>
    <row r="152" spans="2:4" x14ac:dyDescent="0.25">
      <c r="B152" s="2"/>
      <c r="C152"/>
      <c r="D152" s="1"/>
    </row>
    <row r="153" spans="2:4" x14ac:dyDescent="0.25">
      <c r="B153" s="2"/>
      <c r="C153"/>
      <c r="D153" s="1"/>
    </row>
    <row r="154" spans="2:4" x14ac:dyDescent="0.25">
      <c r="B154" s="2"/>
      <c r="C154"/>
      <c r="D154" s="1"/>
    </row>
    <row r="155" spans="2:4" x14ac:dyDescent="0.25">
      <c r="B155" s="2"/>
      <c r="C155"/>
      <c r="D155" s="1"/>
    </row>
    <row r="156" spans="2:4" x14ac:dyDescent="0.25">
      <c r="B156" s="2"/>
      <c r="C156"/>
      <c r="D156" s="1"/>
    </row>
    <row r="157" spans="2:4" x14ac:dyDescent="0.25">
      <c r="B157" s="2"/>
      <c r="C157"/>
      <c r="D157" s="1"/>
    </row>
    <row r="158" spans="2:4" x14ac:dyDescent="0.25">
      <c r="B158" s="2"/>
      <c r="C158"/>
      <c r="D158" s="1"/>
    </row>
    <row r="159" spans="2:4" x14ac:dyDescent="0.25">
      <c r="B159" s="2"/>
      <c r="C159"/>
      <c r="D159" s="1"/>
    </row>
    <row r="160" spans="2:4" x14ac:dyDescent="0.25">
      <c r="B160" s="2"/>
      <c r="C160"/>
      <c r="D160" s="1"/>
    </row>
    <row r="161" spans="2:4" x14ac:dyDescent="0.25">
      <c r="B161" s="2"/>
      <c r="C161"/>
      <c r="D161" s="1"/>
    </row>
    <row r="162" spans="2:4" x14ac:dyDescent="0.25">
      <c r="B162" s="2"/>
      <c r="C162"/>
      <c r="D162" s="1"/>
    </row>
    <row r="163" spans="2:4" x14ac:dyDescent="0.25">
      <c r="B163" s="2"/>
      <c r="C163"/>
      <c r="D163" s="1"/>
    </row>
    <row r="164" spans="2:4" x14ac:dyDescent="0.25">
      <c r="B164" s="2"/>
      <c r="C164"/>
      <c r="D164" s="1"/>
    </row>
    <row r="165" spans="2:4" x14ac:dyDescent="0.25">
      <c r="B165" s="2"/>
      <c r="C165"/>
      <c r="D165" s="1"/>
    </row>
    <row r="166" spans="2:4" x14ac:dyDescent="0.25">
      <c r="B166" s="2"/>
      <c r="C166"/>
      <c r="D166" s="1"/>
    </row>
    <row r="167" spans="2:4" x14ac:dyDescent="0.25">
      <c r="B167" s="2"/>
      <c r="C167"/>
      <c r="D167" s="1"/>
    </row>
    <row r="168" spans="2:4" x14ac:dyDescent="0.25">
      <c r="B168" s="2"/>
      <c r="C168"/>
      <c r="D168" s="1"/>
    </row>
    <row r="169" spans="2:4" x14ac:dyDescent="0.25">
      <c r="B169" s="2"/>
      <c r="C169"/>
      <c r="D169" s="1"/>
    </row>
    <row r="170" spans="2:4" x14ac:dyDescent="0.25">
      <c r="B170" s="2"/>
      <c r="C170"/>
      <c r="D170" s="1"/>
    </row>
    <row r="171" spans="2:4" x14ac:dyDescent="0.25">
      <c r="B171" s="2"/>
      <c r="C171"/>
      <c r="D171" s="1"/>
    </row>
    <row r="172" spans="2:4" x14ac:dyDescent="0.25">
      <c r="B172" s="2"/>
      <c r="C172"/>
      <c r="D172" s="1"/>
    </row>
    <row r="173" spans="2:4" x14ac:dyDescent="0.25">
      <c r="B173" s="2"/>
      <c r="C173"/>
      <c r="D173" s="1"/>
    </row>
    <row r="174" spans="2:4" x14ac:dyDescent="0.25">
      <c r="B174" s="2"/>
      <c r="C174"/>
      <c r="D174" s="1"/>
    </row>
    <row r="175" spans="2:4" x14ac:dyDescent="0.25">
      <c r="B175" s="2"/>
      <c r="C175"/>
      <c r="D175" s="1"/>
    </row>
    <row r="176" spans="2:4" x14ac:dyDescent="0.25">
      <c r="B176" s="2"/>
      <c r="C176"/>
      <c r="D176" s="1"/>
    </row>
    <row r="177" spans="2:4" x14ac:dyDescent="0.25">
      <c r="B177" s="2"/>
      <c r="C177"/>
      <c r="D177" s="1"/>
    </row>
    <row r="178" spans="2:4" x14ac:dyDescent="0.25">
      <c r="B178" s="2"/>
      <c r="C178"/>
      <c r="D178" s="1"/>
    </row>
    <row r="179" spans="2:4" x14ac:dyDescent="0.25">
      <c r="B179" s="2"/>
      <c r="C179"/>
      <c r="D179" s="1"/>
    </row>
    <row r="180" spans="2:4" x14ac:dyDescent="0.25">
      <c r="B180" s="2"/>
      <c r="C180"/>
      <c r="D180" s="1"/>
    </row>
    <row r="181" spans="2:4" x14ac:dyDescent="0.25">
      <c r="B181" s="2"/>
      <c r="C181"/>
      <c r="D181" s="1"/>
    </row>
  </sheetData>
  <customSheetViews>
    <customSheetView guid="{28BE6562-61BE-42C3-B697-462A6F62428C}" scale="70">
      <selection activeCell="F5" sqref="F5"/>
      <pageMargins left="0.511811024" right="0.511811024" top="0.78740157499999996" bottom="0.78740157499999996" header="0.31496062000000002" footer="0.31496062000000002"/>
    </customSheetView>
    <customSheetView guid="{00F68F5D-E7EC-4A9D-A8F7-19E9173D4D0E}" scale="70">
      <selection activeCell="F5" sqref="F5"/>
      <pageMargins left="0.511811024" right="0.511811024" top="0.78740157499999996" bottom="0.78740157499999996" header="0.31496062000000002" footer="0.31496062000000002"/>
    </customSheetView>
  </customSheetViews>
  <conditionalFormatting pivot="1" sqref="D6:D103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9B00E-6355-46F8-8269-001C0A652F95}">
  <dimension ref="A1:Y63"/>
  <sheetViews>
    <sheetView zoomScaleNormal="100" workbookViewId="0">
      <selection activeCell="C43" sqref="C43"/>
    </sheetView>
  </sheetViews>
  <sheetFormatPr defaultRowHeight="15" x14ac:dyDescent="0.25"/>
  <cols>
    <col min="17" max="17" width="6.5703125" customWidth="1"/>
    <col min="18" max="18" width="2.7109375" style="29" customWidth="1"/>
    <col min="25" max="25" width="5.42578125" customWidth="1"/>
  </cols>
  <sheetData>
    <row r="1" spans="1:25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S1" s="29"/>
      <c r="T1" s="29"/>
      <c r="U1" s="29"/>
      <c r="V1" s="29"/>
      <c r="W1" s="29"/>
      <c r="X1" s="29"/>
      <c r="Y1" s="29"/>
    </row>
    <row r="2" spans="1:25" ht="19.5" x14ac:dyDescent="0.3">
      <c r="A2" s="29"/>
      <c r="B2" s="90" t="s">
        <v>88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S2" s="90" t="s">
        <v>89</v>
      </c>
      <c r="T2" s="90"/>
      <c r="U2" s="90"/>
      <c r="V2" s="90"/>
      <c r="W2" s="90"/>
      <c r="X2" s="90"/>
      <c r="Y2" s="29"/>
    </row>
    <row r="3" spans="1:25" x14ac:dyDescent="0.2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S3" s="30"/>
      <c r="T3" s="30"/>
      <c r="U3" s="30"/>
      <c r="V3" s="30"/>
      <c r="W3" s="30"/>
      <c r="X3" s="30"/>
      <c r="Y3" s="29"/>
    </row>
    <row r="4" spans="1:25" x14ac:dyDescent="0.2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S4" s="30"/>
      <c r="T4" s="30"/>
      <c r="U4" s="30"/>
      <c r="V4" s="30"/>
      <c r="W4" s="30"/>
      <c r="X4" s="30"/>
      <c r="Y4" s="29"/>
    </row>
    <row r="5" spans="1:25" ht="15" customHeight="1" thickBot="1" x14ac:dyDescent="0.3">
      <c r="A5" s="29"/>
      <c r="B5" s="30"/>
      <c r="C5" s="30"/>
      <c r="D5" s="30"/>
      <c r="E5" s="30"/>
      <c r="F5" s="30"/>
      <c r="G5" s="30"/>
      <c r="H5" s="33"/>
      <c r="I5" s="33"/>
      <c r="J5" s="33"/>
      <c r="K5" s="33"/>
      <c r="L5" s="30"/>
      <c r="M5" s="30"/>
      <c r="N5" s="30"/>
      <c r="O5" s="30"/>
      <c r="P5" s="30"/>
      <c r="Q5" s="30"/>
      <c r="S5" s="30"/>
      <c r="T5" s="30"/>
      <c r="U5" s="30"/>
      <c r="V5" s="30"/>
      <c r="W5" s="30"/>
      <c r="X5" s="30"/>
      <c r="Y5" s="29"/>
    </row>
    <row r="6" spans="1:25" ht="15" customHeight="1" thickTop="1" x14ac:dyDescent="0.25">
      <c r="A6" s="29"/>
      <c r="B6" s="30"/>
      <c r="C6" s="66">
        <f>INDICADORES!C12</f>
        <v>0.55710305867359167</v>
      </c>
      <c r="D6" s="66"/>
      <c r="E6" s="66"/>
      <c r="F6" s="66"/>
      <c r="G6" s="30"/>
      <c r="H6" s="100">
        <f>INDICADORES!D32</f>
        <v>0</v>
      </c>
      <c r="I6" s="66"/>
      <c r="J6" s="66"/>
      <c r="K6" s="66"/>
      <c r="L6" s="30"/>
      <c r="M6" s="101">
        <f>INDICADORES!D41</f>
        <v>0</v>
      </c>
      <c r="N6" s="102"/>
      <c r="O6" s="102"/>
      <c r="P6" s="103"/>
      <c r="Q6" s="30"/>
      <c r="S6" s="30"/>
      <c r="T6" s="101">
        <f>INDICADORES!D45</f>
        <v>0</v>
      </c>
      <c r="U6" s="102"/>
      <c r="V6" s="102"/>
      <c r="W6" s="103"/>
      <c r="X6" s="30"/>
      <c r="Y6" s="29"/>
    </row>
    <row r="7" spans="1:25" ht="15" customHeight="1" x14ac:dyDescent="0.25">
      <c r="A7" s="29"/>
      <c r="B7" s="30"/>
      <c r="C7" s="66"/>
      <c r="D7" s="66"/>
      <c r="E7" s="66"/>
      <c r="F7" s="66"/>
      <c r="G7" s="30"/>
      <c r="H7" s="66"/>
      <c r="I7" s="66"/>
      <c r="J7" s="66"/>
      <c r="K7" s="66"/>
      <c r="L7" s="30"/>
      <c r="M7" s="104"/>
      <c r="N7" s="105"/>
      <c r="O7" s="105"/>
      <c r="P7" s="106"/>
      <c r="Q7" s="30"/>
      <c r="S7" s="30"/>
      <c r="T7" s="104"/>
      <c r="U7" s="105"/>
      <c r="V7" s="105"/>
      <c r="W7" s="106"/>
      <c r="X7" s="30"/>
      <c r="Y7" s="29"/>
    </row>
    <row r="8" spans="1:25" ht="15.75" customHeight="1" thickBot="1" x14ac:dyDescent="0.3">
      <c r="A8" s="29"/>
      <c r="B8" s="30"/>
      <c r="C8" s="66"/>
      <c r="D8" s="66"/>
      <c r="E8" s="66"/>
      <c r="F8" s="66"/>
      <c r="G8" s="30"/>
      <c r="H8" s="66"/>
      <c r="I8" s="66"/>
      <c r="J8" s="66"/>
      <c r="K8" s="66"/>
      <c r="L8" s="30"/>
      <c r="M8" s="107"/>
      <c r="N8" s="108"/>
      <c r="O8" s="108"/>
      <c r="P8" s="109"/>
      <c r="Q8" s="30"/>
      <c r="S8" s="30"/>
      <c r="T8" s="107"/>
      <c r="U8" s="108"/>
      <c r="V8" s="108"/>
      <c r="W8" s="109"/>
      <c r="X8" s="30"/>
      <c r="Y8" s="29"/>
    </row>
    <row r="9" spans="1:25" ht="15.75" thickTop="1" x14ac:dyDescent="0.25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S9" s="30"/>
      <c r="T9" s="30"/>
      <c r="U9" s="30"/>
      <c r="V9" s="30"/>
      <c r="W9" s="30"/>
      <c r="X9" s="30"/>
      <c r="Y9" s="29"/>
    </row>
    <row r="10" spans="1:25" ht="15.75" thickBot="1" x14ac:dyDescent="0.3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S10" s="30"/>
      <c r="T10" s="30"/>
      <c r="U10" s="30"/>
      <c r="V10" s="30"/>
      <c r="W10" s="30"/>
      <c r="X10" s="30"/>
      <c r="Y10" s="29"/>
    </row>
    <row r="11" spans="1:25" ht="15.75" customHeight="1" thickTop="1" x14ac:dyDescent="0.25">
      <c r="A11" s="29"/>
      <c r="B11" s="30"/>
      <c r="C11" s="66">
        <f>INDICADORES!C32</f>
        <v>0</v>
      </c>
      <c r="D11" s="66"/>
      <c r="E11" s="66"/>
      <c r="F11" s="66"/>
      <c r="G11" s="30"/>
      <c r="H11" s="66">
        <f>INDICADORES!C49</f>
        <v>0</v>
      </c>
      <c r="I11" s="66"/>
      <c r="J11" s="66"/>
      <c r="K11" s="66"/>
      <c r="L11" s="30"/>
      <c r="M11" s="91">
        <v>-17663.024149071163</v>
      </c>
      <c r="N11" s="92"/>
      <c r="O11" s="92"/>
      <c r="P11" s="93"/>
      <c r="Q11" s="30"/>
      <c r="S11" s="30"/>
      <c r="T11" s="91">
        <f>INDICADORES!C44</f>
        <v>0</v>
      </c>
      <c r="U11" s="92"/>
      <c r="V11" s="92"/>
      <c r="W11" s="93"/>
      <c r="X11" s="30"/>
      <c r="Y11" s="29"/>
    </row>
    <row r="12" spans="1:25" ht="15" customHeight="1" x14ac:dyDescent="0.25">
      <c r="A12" s="29"/>
      <c r="B12" s="30"/>
      <c r="C12" s="66"/>
      <c r="D12" s="66"/>
      <c r="E12" s="66"/>
      <c r="F12" s="66"/>
      <c r="G12" s="30"/>
      <c r="H12" s="66"/>
      <c r="I12" s="66"/>
      <c r="J12" s="66"/>
      <c r="K12" s="66"/>
      <c r="L12" s="30"/>
      <c r="M12" s="94"/>
      <c r="N12" s="95"/>
      <c r="O12" s="95"/>
      <c r="P12" s="96"/>
      <c r="Q12" s="30"/>
      <c r="S12" s="30"/>
      <c r="T12" s="94"/>
      <c r="U12" s="95"/>
      <c r="V12" s="95"/>
      <c r="W12" s="96"/>
      <c r="X12" s="30"/>
      <c r="Y12" s="29"/>
    </row>
    <row r="13" spans="1:25" ht="15.75" customHeight="1" thickBot="1" x14ac:dyDescent="0.3">
      <c r="A13" s="29"/>
      <c r="B13" s="30"/>
      <c r="C13" s="66"/>
      <c r="D13" s="66"/>
      <c r="E13" s="66"/>
      <c r="F13" s="66"/>
      <c r="G13" s="30"/>
      <c r="H13" s="66"/>
      <c r="I13" s="66"/>
      <c r="J13" s="66"/>
      <c r="K13" s="66"/>
      <c r="L13" s="30"/>
      <c r="M13" s="97"/>
      <c r="N13" s="98"/>
      <c r="O13" s="98"/>
      <c r="P13" s="99"/>
      <c r="Q13" s="30"/>
      <c r="S13" s="30"/>
      <c r="T13" s="97"/>
      <c r="U13" s="98"/>
      <c r="V13" s="98"/>
      <c r="W13" s="99"/>
      <c r="X13" s="30"/>
      <c r="Y13" s="29"/>
    </row>
    <row r="14" spans="1:25" ht="15" customHeight="1" thickTop="1" x14ac:dyDescent="0.25">
      <c r="A14" s="29"/>
      <c r="B14" s="30"/>
      <c r="C14" s="30"/>
      <c r="D14" s="30"/>
      <c r="E14" s="30"/>
      <c r="F14" s="30"/>
      <c r="G14" s="30"/>
      <c r="H14" s="33"/>
      <c r="I14" s="33"/>
      <c r="J14" s="33"/>
      <c r="K14" s="33"/>
      <c r="L14" s="30"/>
      <c r="M14" s="30"/>
      <c r="N14" s="30"/>
      <c r="O14" s="30"/>
      <c r="P14" s="30"/>
      <c r="Q14" s="30"/>
      <c r="S14" s="30"/>
      <c r="T14" s="30"/>
      <c r="U14" s="30"/>
      <c r="V14" s="30"/>
      <c r="W14" s="30"/>
      <c r="X14" s="30"/>
      <c r="Y14" s="29"/>
    </row>
    <row r="15" spans="1:25" ht="15" customHeight="1" x14ac:dyDescent="0.25">
      <c r="A15" s="29"/>
      <c r="B15" s="30"/>
      <c r="C15" s="30"/>
      <c r="D15" s="30"/>
      <c r="E15" s="30"/>
      <c r="F15" s="30"/>
      <c r="G15" s="30"/>
      <c r="H15" s="33"/>
      <c r="I15" s="33"/>
      <c r="J15" s="33"/>
      <c r="K15" s="33"/>
      <c r="L15" s="30"/>
      <c r="M15" s="30"/>
      <c r="N15" s="30"/>
      <c r="O15" s="30"/>
      <c r="P15" s="30"/>
      <c r="Q15" s="30"/>
      <c r="S15" s="30"/>
      <c r="T15" s="30"/>
      <c r="U15" s="30"/>
      <c r="V15" s="30"/>
      <c r="W15" s="30"/>
      <c r="X15" s="30"/>
      <c r="Y15" s="29"/>
    </row>
    <row r="16" spans="1:25" ht="15" customHeight="1" x14ac:dyDescent="0.25">
      <c r="A16" s="29"/>
      <c r="B16" s="30"/>
      <c r="C16" s="30"/>
      <c r="D16" s="30"/>
      <c r="E16" s="30"/>
      <c r="F16" s="30"/>
      <c r="G16" s="30"/>
      <c r="H16" s="33"/>
      <c r="I16" s="33"/>
      <c r="J16" s="33"/>
      <c r="K16" s="33"/>
      <c r="L16" s="30"/>
      <c r="M16" s="30"/>
      <c r="N16" s="30"/>
      <c r="O16" s="30"/>
      <c r="P16" s="30"/>
      <c r="Q16" s="30"/>
      <c r="S16" s="30"/>
      <c r="T16" s="30"/>
      <c r="U16" s="30"/>
      <c r="V16" s="30"/>
      <c r="W16" s="30"/>
      <c r="X16" s="30"/>
      <c r="Y16" s="29"/>
    </row>
    <row r="17" spans="1:25" x14ac:dyDescent="0.25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S17" s="30"/>
      <c r="T17" s="30"/>
      <c r="U17" s="30"/>
      <c r="V17" s="30"/>
      <c r="W17" s="30"/>
      <c r="X17" s="30"/>
      <c r="Y17" s="29"/>
    </row>
    <row r="18" spans="1:25" x14ac:dyDescent="0.25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S18" s="30"/>
      <c r="T18" s="30"/>
      <c r="U18" s="30"/>
      <c r="V18" s="30"/>
      <c r="W18" s="30"/>
      <c r="X18" s="30"/>
      <c r="Y18" s="29"/>
    </row>
    <row r="19" spans="1:25" x14ac:dyDescent="0.25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S19" s="30"/>
      <c r="T19" s="30"/>
      <c r="U19" s="30"/>
      <c r="V19" s="30"/>
      <c r="W19" s="30"/>
      <c r="X19" s="30"/>
      <c r="Y19" s="29"/>
    </row>
    <row r="20" spans="1:25" x14ac:dyDescent="0.25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S20" s="30"/>
      <c r="T20" s="30"/>
      <c r="U20" s="30"/>
      <c r="V20" s="30"/>
      <c r="W20" s="30"/>
      <c r="X20" s="30"/>
      <c r="Y20" s="29"/>
    </row>
    <row r="21" spans="1:25" ht="15" customHeight="1" x14ac:dyDescent="0.25">
      <c r="A21" s="29"/>
      <c r="B21" s="30"/>
      <c r="C21" s="30"/>
      <c r="D21" s="30"/>
      <c r="E21" s="30"/>
      <c r="F21" s="30"/>
      <c r="G21" s="30"/>
      <c r="H21" s="33"/>
      <c r="I21" s="34"/>
      <c r="J21" s="34"/>
      <c r="K21" s="34"/>
      <c r="L21" s="30"/>
      <c r="M21" s="30"/>
      <c r="N21" s="30"/>
      <c r="O21" s="30"/>
      <c r="P21" s="30"/>
      <c r="Q21" s="30"/>
      <c r="S21" s="30"/>
      <c r="T21" s="30"/>
      <c r="U21" s="30"/>
      <c r="V21" s="30"/>
      <c r="W21" s="30"/>
      <c r="X21" s="30"/>
      <c r="Y21" s="29"/>
    </row>
    <row r="22" spans="1:25" ht="15" customHeight="1" x14ac:dyDescent="0.25">
      <c r="A22" s="29"/>
      <c r="B22" s="30"/>
      <c r="C22" s="30"/>
      <c r="D22" s="30"/>
      <c r="E22" s="30"/>
      <c r="F22" s="30"/>
      <c r="G22" s="30"/>
      <c r="H22" s="34"/>
      <c r="I22" s="34"/>
      <c r="J22" s="34"/>
      <c r="K22" s="34"/>
      <c r="L22" s="30"/>
      <c r="M22" s="30"/>
      <c r="N22" s="30"/>
      <c r="O22" s="30"/>
      <c r="P22" s="30"/>
      <c r="Q22" s="30"/>
      <c r="S22" s="30"/>
      <c r="T22" s="30"/>
      <c r="U22" s="30"/>
      <c r="V22" s="30"/>
      <c r="W22" s="30"/>
      <c r="X22" s="30"/>
      <c r="Y22" s="29"/>
    </row>
    <row r="23" spans="1:25" ht="15" customHeight="1" x14ac:dyDescent="0.25">
      <c r="A23" s="29"/>
      <c r="B23" s="30"/>
      <c r="G23" s="30"/>
      <c r="L23" s="30"/>
      <c r="M23" s="30"/>
      <c r="N23" s="30"/>
      <c r="O23" s="30"/>
      <c r="P23" s="30"/>
      <c r="Q23" s="30"/>
      <c r="S23" s="30"/>
      <c r="X23" s="30"/>
      <c r="Y23" s="29"/>
    </row>
    <row r="24" spans="1:25" ht="15" customHeight="1" x14ac:dyDescent="0.25">
      <c r="A24" s="29"/>
      <c r="B24" s="30"/>
      <c r="G24" s="30"/>
      <c r="L24" s="30"/>
      <c r="M24" s="30"/>
      <c r="N24" s="30"/>
      <c r="O24" s="30"/>
      <c r="P24" s="30"/>
      <c r="Q24" s="30"/>
      <c r="S24" s="30"/>
      <c r="X24" s="30"/>
      <c r="Y24" s="29"/>
    </row>
    <row r="25" spans="1:25" x14ac:dyDescent="0.25">
      <c r="A25" s="29"/>
      <c r="B25" s="30"/>
      <c r="G25" s="30"/>
      <c r="L25" s="30"/>
      <c r="M25" s="30"/>
      <c r="N25" s="30"/>
      <c r="O25" s="30"/>
      <c r="P25" s="30"/>
      <c r="Q25" s="30"/>
      <c r="S25" s="30"/>
      <c r="X25" s="30"/>
      <c r="Y25" s="29"/>
    </row>
    <row r="26" spans="1:25" x14ac:dyDescent="0.25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S26" s="30"/>
      <c r="T26" s="30"/>
      <c r="U26" s="30"/>
      <c r="V26" s="30"/>
      <c r="W26" s="30"/>
      <c r="X26" s="30"/>
      <c r="Y26" s="29"/>
    </row>
    <row r="27" spans="1:25" x14ac:dyDescent="0.25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S27" s="30"/>
      <c r="T27" s="30"/>
      <c r="U27" s="30"/>
      <c r="V27" s="30"/>
      <c r="W27" s="30"/>
      <c r="X27" s="30"/>
      <c r="Y27" s="29"/>
    </row>
    <row r="28" spans="1:25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29"/>
      <c r="T28" s="29"/>
      <c r="U28" s="29"/>
      <c r="V28" s="29"/>
      <c r="W28" s="29"/>
      <c r="X28" s="29"/>
      <c r="Y28" s="29"/>
    </row>
    <row r="29" spans="1:25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29"/>
      <c r="T29" s="29"/>
      <c r="U29" s="29"/>
      <c r="V29" s="29"/>
      <c r="W29" s="29"/>
      <c r="X29" s="29"/>
      <c r="Y29" s="29"/>
    </row>
    <row r="30" spans="1:25" ht="19.5" x14ac:dyDescent="0.3">
      <c r="A30" s="29"/>
      <c r="B30" s="32" t="s">
        <v>87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29"/>
      <c r="T30" s="29"/>
      <c r="U30" s="29"/>
      <c r="V30" s="29"/>
      <c r="W30" s="29"/>
      <c r="X30" s="29"/>
      <c r="Y30" s="29"/>
    </row>
    <row r="31" spans="1:25" x14ac:dyDescent="0.2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29"/>
    </row>
    <row r="32" spans="1:25" x14ac:dyDescent="0.25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29"/>
    </row>
    <row r="33" spans="1:25" x14ac:dyDescent="0.25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29"/>
    </row>
    <row r="34" spans="1:25" x14ac:dyDescent="0.25">
      <c r="A34" s="29"/>
      <c r="B34" s="30"/>
      <c r="C34" s="30"/>
      <c r="D34" s="30"/>
      <c r="E34" s="30"/>
      <c r="F34" s="30"/>
      <c r="G34" s="30"/>
      <c r="H34" s="88"/>
      <c r="I34" s="88"/>
      <c r="J34" s="88"/>
      <c r="K34" s="88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29"/>
    </row>
    <row r="35" spans="1:25" x14ac:dyDescent="0.25">
      <c r="A35" s="29"/>
      <c r="B35" s="30"/>
      <c r="C35" s="30"/>
      <c r="D35" s="30"/>
      <c r="E35" s="30"/>
      <c r="F35" s="30"/>
      <c r="G35" s="30"/>
      <c r="H35" s="88"/>
      <c r="I35" s="88"/>
      <c r="J35" s="88"/>
      <c r="K35" s="88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29"/>
    </row>
    <row r="36" spans="1:25" x14ac:dyDescent="0.25">
      <c r="A36" s="29"/>
      <c r="B36" s="30"/>
      <c r="C36" s="30"/>
      <c r="D36" s="30"/>
      <c r="E36" s="30"/>
      <c r="F36" s="30"/>
      <c r="G36" s="30"/>
      <c r="H36" s="88"/>
      <c r="I36" s="88"/>
      <c r="J36" s="88"/>
      <c r="K36" s="88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29"/>
    </row>
    <row r="37" spans="1:25" x14ac:dyDescent="0.2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29"/>
    </row>
    <row r="38" spans="1:25" ht="15" customHeight="1" x14ac:dyDescent="0.25">
      <c r="A38" s="29"/>
      <c r="B38" s="30"/>
      <c r="C38" s="30"/>
      <c r="D38" s="30"/>
      <c r="E38" s="30"/>
      <c r="F38" s="30"/>
      <c r="G38" s="30"/>
      <c r="H38" s="31"/>
      <c r="I38" s="31"/>
      <c r="J38" s="31"/>
      <c r="K38" s="31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29"/>
    </row>
    <row r="39" spans="1:25" ht="15" customHeight="1" x14ac:dyDescent="0.25">
      <c r="A39" s="29"/>
      <c r="B39" s="30"/>
      <c r="C39" s="30"/>
      <c r="D39" s="30"/>
      <c r="E39" s="30"/>
      <c r="F39" s="30"/>
      <c r="G39" s="30"/>
      <c r="H39" s="89"/>
      <c r="I39" s="89"/>
      <c r="J39" s="89"/>
      <c r="K39" s="89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29"/>
    </row>
    <row r="40" spans="1:25" ht="15" customHeight="1" x14ac:dyDescent="0.25">
      <c r="A40" s="29"/>
      <c r="B40" s="30"/>
      <c r="C40" s="30"/>
      <c r="D40" s="30"/>
      <c r="E40" s="30"/>
      <c r="F40" s="30"/>
      <c r="G40" s="30"/>
      <c r="H40" s="89"/>
      <c r="I40" s="89"/>
      <c r="J40" s="89"/>
      <c r="K40" s="89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29"/>
    </row>
    <row r="41" spans="1:25" x14ac:dyDescent="0.25">
      <c r="A41" s="29"/>
      <c r="B41" s="30"/>
      <c r="C41" s="30"/>
      <c r="D41" s="30"/>
      <c r="E41" s="30"/>
      <c r="F41" s="30"/>
      <c r="G41" s="30"/>
      <c r="H41" s="89"/>
      <c r="I41" s="89"/>
      <c r="J41" s="89"/>
      <c r="K41" s="89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29"/>
    </row>
    <row r="42" spans="1:25" x14ac:dyDescent="0.25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29"/>
    </row>
    <row r="43" spans="1:25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29"/>
      <c r="T43" s="29"/>
      <c r="U43" s="29"/>
      <c r="V43" s="29"/>
      <c r="W43" s="29"/>
      <c r="X43" s="29"/>
      <c r="Y43" s="29"/>
    </row>
    <row r="44" spans="1:25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29"/>
      <c r="T44" s="29"/>
      <c r="U44" s="29"/>
      <c r="V44" s="29"/>
      <c r="W44" s="29"/>
      <c r="X44" s="29"/>
      <c r="Y44" s="29"/>
    </row>
    <row r="45" spans="1:25" x14ac:dyDescent="0.25">
      <c r="R45" s="35"/>
      <c r="S45" s="35"/>
    </row>
    <row r="46" spans="1:25" x14ac:dyDescent="0.25">
      <c r="R46" s="35"/>
      <c r="S46" s="35"/>
    </row>
    <row r="47" spans="1:25" x14ac:dyDescent="0.25">
      <c r="R47" s="35"/>
      <c r="S47" s="35"/>
    </row>
    <row r="48" spans="1:25" x14ac:dyDescent="0.25">
      <c r="R48" s="35"/>
      <c r="S48" s="35"/>
    </row>
    <row r="49" spans="18:19" x14ac:dyDescent="0.25">
      <c r="R49" s="35"/>
      <c r="S49" s="35"/>
    </row>
    <row r="50" spans="18:19" x14ac:dyDescent="0.25">
      <c r="R50"/>
    </row>
    <row r="51" spans="18:19" x14ac:dyDescent="0.25">
      <c r="R51"/>
    </row>
    <row r="52" spans="18:19" x14ac:dyDescent="0.25">
      <c r="R52"/>
    </row>
    <row r="53" spans="18:19" x14ac:dyDescent="0.25">
      <c r="R53"/>
    </row>
    <row r="54" spans="18:19" x14ac:dyDescent="0.25">
      <c r="R54"/>
    </row>
    <row r="55" spans="18:19" x14ac:dyDescent="0.25">
      <c r="R55"/>
    </row>
    <row r="56" spans="18:19" x14ac:dyDescent="0.25">
      <c r="R56"/>
    </row>
    <row r="57" spans="18:19" x14ac:dyDescent="0.25">
      <c r="R57"/>
    </row>
    <row r="58" spans="18:19" x14ac:dyDescent="0.25">
      <c r="R58"/>
    </row>
    <row r="59" spans="18:19" x14ac:dyDescent="0.25">
      <c r="R59"/>
    </row>
    <row r="60" spans="18:19" x14ac:dyDescent="0.25">
      <c r="R60"/>
    </row>
    <row r="61" spans="18:19" x14ac:dyDescent="0.25">
      <c r="R61"/>
    </row>
    <row r="62" spans="18:19" x14ac:dyDescent="0.25">
      <c r="R62"/>
    </row>
    <row r="63" spans="18:19" x14ac:dyDescent="0.25">
      <c r="R63"/>
    </row>
  </sheetData>
  <customSheetViews>
    <customSheetView guid="{28BE6562-61BE-42C3-B697-462A6F62428C}">
      <selection activeCell="C43" sqref="C43"/>
      <pageMargins left="0.511811024" right="0.511811024" top="0.78740157499999996" bottom="0.78740157499999996" header="0.31496062000000002" footer="0.31496062000000002"/>
    </customSheetView>
    <customSheetView guid="{00F68F5D-E7EC-4A9D-A8F7-19E9173D4D0E}">
      <selection activeCell="C43" sqref="C43"/>
      <pageMargins left="0.511811024" right="0.511811024" top="0.78740157499999996" bottom="0.78740157499999996" header="0.31496062000000002" footer="0.31496062000000002"/>
    </customSheetView>
  </customSheetViews>
  <mergeCells count="12">
    <mergeCell ref="H34:K36"/>
    <mergeCell ref="H39:K41"/>
    <mergeCell ref="S2:X2"/>
    <mergeCell ref="B2:Q2"/>
    <mergeCell ref="C6:F8"/>
    <mergeCell ref="C11:F13"/>
    <mergeCell ref="H11:K13"/>
    <mergeCell ref="M11:P13"/>
    <mergeCell ref="T11:W13"/>
    <mergeCell ref="H6:K8"/>
    <mergeCell ref="T6:W8"/>
    <mergeCell ref="M6:P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SEMANAS</vt:lpstr>
      <vt:lpstr>DASHBOARDS_prazo</vt:lpstr>
      <vt:lpstr>RITMO</vt:lpstr>
      <vt:lpstr>CURVA S</vt:lpstr>
      <vt:lpstr>INDICADORES</vt:lpstr>
      <vt:lpstr>Planilha2</vt:lpstr>
      <vt:lpstr>DASHBOARDS_custo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Natacha Sauer</dc:creator>
  <cp:lastModifiedBy>Natacha Sauer</cp:lastModifiedBy>
  <dcterms:created xsi:type="dcterms:W3CDTF">2021-09-21T13:45:11Z</dcterms:created>
  <dcterms:modified xsi:type="dcterms:W3CDTF">2021-12-13T20:51:36Z</dcterms:modified>
</cp:coreProperties>
</file>