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3.3/"/>
    </mc:Choice>
  </mc:AlternateContent>
  <xr:revisionPtr revIDLastSave="5" documentId="8_{BA0D578F-CDC9-48BF-966B-2AFE1B7C3965}" xr6:coauthVersionLast="47" xr6:coauthVersionMax="47" xr10:uidLastSave="{8820E6FF-1FBA-45F7-B973-846BDAF9912E}"/>
  <bookViews>
    <workbookView xWindow="-120" yWindow="-120" windowWidth="38640" windowHeight="15840" tabRatio="929" xr2:uid="{BBEB210E-173F-4BA2-B17B-62EC44033815}"/>
  </bookViews>
  <sheets>
    <sheet name="ORÇAMENTO GERAL" sheetId="16" r:id="rId1"/>
    <sheet name="DASHBOARD" sheetId="9" state="hidden" r:id="rId2"/>
  </sheets>
  <definedNames>
    <definedName name="_xlnm._FilterDatabase" localSheetId="0" hidden="1">'ORÇAMENTO GERAL'!$A$1:$N$210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9" i="16" l="1"/>
  <c r="I187" i="16" s="1"/>
  <c r="I186" i="16"/>
  <c r="I185" i="16"/>
  <c r="I183" i="16"/>
  <c r="I182" i="16"/>
  <c r="I181" i="16"/>
  <c r="I180" i="16"/>
  <c r="I179" i="16"/>
  <c r="I177" i="16"/>
  <c r="I176" i="16"/>
  <c r="I175" i="16"/>
  <c r="I173" i="16"/>
  <c r="I172" i="16"/>
  <c r="I171" i="16"/>
  <c r="H169" i="16"/>
  <c r="I169" i="16" s="1"/>
  <c r="I168" i="16" s="1"/>
  <c r="H167" i="16"/>
  <c r="I167" i="16" s="1"/>
  <c r="I166" i="16" s="1"/>
  <c r="I164" i="16"/>
  <c r="I163" i="16"/>
  <c r="I162" i="16"/>
  <c r="I160" i="16"/>
  <c r="I159" i="16"/>
  <c r="I158" i="16"/>
  <c r="I157" i="16"/>
  <c r="I156" i="16"/>
  <c r="I154" i="16"/>
  <c r="I153" i="16"/>
  <c r="I152" i="16"/>
  <c r="I150" i="16"/>
  <c r="I149" i="16"/>
  <c r="I148" i="16"/>
  <c r="I146" i="16"/>
  <c r="I145" i="16"/>
  <c r="I144" i="16"/>
  <c r="I143" i="16"/>
  <c r="I140" i="16"/>
  <c r="I139" i="16"/>
  <c r="I138" i="16"/>
  <c r="I137" i="16"/>
  <c r="I135" i="16"/>
  <c r="I134" i="16"/>
  <c r="I133" i="16"/>
  <c r="I131" i="16"/>
  <c r="I130" i="16"/>
  <c r="I129" i="16"/>
  <c r="I128" i="16"/>
  <c r="I127" i="16"/>
  <c r="I126" i="16"/>
  <c r="I125" i="16"/>
  <c r="I124" i="16"/>
  <c r="I123" i="16"/>
  <c r="I122" i="16"/>
  <c r="I109" i="16"/>
  <c r="I108" i="16" s="1"/>
  <c r="I97" i="16"/>
  <c r="I96" i="16" s="1"/>
  <c r="H85" i="16"/>
  <c r="I85" i="16" s="1"/>
  <c r="I84" i="16" s="1"/>
  <c r="I82" i="16"/>
  <c r="I81" i="16"/>
  <c r="I80" i="16"/>
  <c r="I78" i="16"/>
  <c r="I77" i="16"/>
  <c r="I76" i="16"/>
  <c r="I74" i="16"/>
  <c r="I73" i="16"/>
  <c r="I72" i="16"/>
  <c r="I71" i="16"/>
  <c r="I69" i="16"/>
  <c r="I68" i="16"/>
  <c r="I66" i="16"/>
  <c r="I65" i="16"/>
  <c r="I63" i="16"/>
  <c r="I62" i="16"/>
  <c r="I61" i="16"/>
  <c r="I60" i="16"/>
  <c r="I59" i="16"/>
  <c r="I58" i="16"/>
  <c r="I56" i="16"/>
  <c r="I55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27" i="16"/>
  <c r="I24" i="16"/>
  <c r="I22" i="16"/>
  <c r="I21" i="16"/>
  <c r="I20" i="16"/>
  <c r="I19" i="16"/>
  <c r="I12" i="16"/>
  <c r="I11" i="16" s="1"/>
  <c r="I10" i="16"/>
  <c r="I9" i="16"/>
  <c r="I8" i="16"/>
  <c r="I5" i="16"/>
  <c r="I4" i="16" s="1"/>
  <c r="I184" i="16" l="1"/>
  <c r="I161" i="16"/>
  <c r="I70" i="16"/>
  <c r="I23" i="16"/>
  <c r="I170" i="16"/>
  <c r="I54" i="16"/>
  <c r="I67" i="16"/>
  <c r="I178" i="16"/>
  <c r="I147" i="16"/>
  <c r="I132" i="16"/>
  <c r="I136" i="16"/>
  <c r="I75" i="16"/>
  <c r="I79" i="16"/>
  <c r="I142" i="16"/>
  <c r="I155" i="16"/>
  <c r="I151" i="16"/>
  <c r="I7" i="16"/>
  <c r="I174" i="16"/>
  <c r="I121" i="16"/>
  <c r="I40" i="16"/>
  <c r="I18" i="16"/>
  <c r="I57" i="16"/>
  <c r="I83" i="16"/>
  <c r="I39" i="16" l="1"/>
  <c r="I165" i="16"/>
  <c r="I120" i="16"/>
  <c r="I3" i="16"/>
  <c r="I212" i="16" s="1"/>
  <c r="I141" i="16"/>
  <c r="I213" i="16" l="1"/>
  <c r="I214" i="16" l="1"/>
  <c r="J212" i="16" s="1"/>
  <c r="J213" i="16" l="1"/>
  <c r="C21" i="9"/>
  <c r="D6" i="9"/>
  <c r="G5" i="9" s="1"/>
  <c r="G6" i="9" s="1"/>
  <c r="G4" i="9"/>
  <c r="E9" i="9" l="1"/>
</calcChain>
</file>

<file path=xl/sharedStrings.xml><?xml version="1.0" encoding="utf-8"?>
<sst xmlns="http://schemas.openxmlformats.org/spreadsheetml/2006/main" count="1437" uniqueCount="479">
  <si>
    <t>TIPO</t>
  </si>
  <si>
    <t>DURACAO DECORRIDA</t>
  </si>
  <si>
    <t>AVANCO FISICO</t>
  </si>
  <si>
    <t>TERMINALIDADE</t>
  </si>
  <si>
    <t>ADERENCIA AO LOTE</t>
  </si>
  <si>
    <t>Data de Status</t>
  </si>
  <si>
    <t>Termino da Obra</t>
  </si>
  <si>
    <t>Inicio da Obra</t>
  </si>
  <si>
    <t>Prazo Total</t>
  </si>
  <si>
    <t>Dias Faltantes</t>
  </si>
  <si>
    <t>Planejado</t>
  </si>
  <si>
    <t>Executado</t>
  </si>
  <si>
    <t>IDP</t>
  </si>
  <si>
    <t>Desvio</t>
  </si>
  <si>
    <t>DESVIO</t>
  </si>
  <si>
    <t>ANALISE DE LONGO PRAZO</t>
  </si>
  <si>
    <t>ZSREW</t>
  </si>
  <si>
    <t>Mobilização do Canteiro</t>
  </si>
  <si>
    <t>Desmobilização do Canteiro</t>
  </si>
  <si>
    <t>Entrega</t>
  </si>
  <si>
    <t>Vistoria</t>
  </si>
  <si>
    <t>Und</t>
  </si>
  <si>
    <t>Quant.</t>
  </si>
  <si>
    <t>Valor Unit</t>
  </si>
  <si>
    <t>Total</t>
  </si>
  <si>
    <t>CLASSIFICAÇÃO 1</t>
  </si>
  <si>
    <t>CLASSIFICAÇÃO 2</t>
  </si>
  <si>
    <t>CLASSIFICAÇÃO 3</t>
  </si>
  <si>
    <t>EQUIPAMENTOS E FERRAMENTAS</t>
  </si>
  <si>
    <t>2.1</t>
  </si>
  <si>
    <t>ESCAVAÇÃO</t>
  </si>
  <si>
    <t>2.1.1</t>
  </si>
  <si>
    <t xml:space="preserve">Locação de Retroescavadeira </t>
  </si>
  <si>
    <t>mês</t>
  </si>
  <si>
    <t>Variável</t>
  </si>
  <si>
    <t>Processo</t>
  </si>
  <si>
    <t>Locação até Contrapiso</t>
  </si>
  <si>
    <t>2.1.2</t>
  </si>
  <si>
    <t>Locação de Bobcat</t>
  </si>
  <si>
    <t>2.2</t>
  </si>
  <si>
    <t>ANDAIME FACHADEIRO</t>
  </si>
  <si>
    <t>2.2.2</t>
  </si>
  <si>
    <t>Andaime Fachadeiro - Montagem + Frete</t>
  </si>
  <si>
    <t>evento</t>
  </si>
  <si>
    <t>Fixo</t>
  </si>
  <si>
    <t>Início</t>
  </si>
  <si>
    <t>2.2.3</t>
  </si>
  <si>
    <t>Andaime Fachadeiro - Locação</t>
  </si>
  <si>
    <t>2.2.4</t>
  </si>
  <si>
    <t>Andaime Fachadeiro - Desmontagem + Frete</t>
  </si>
  <si>
    <t>Término</t>
  </si>
  <si>
    <t>2.3</t>
  </si>
  <si>
    <t>TRANSPORTE HORIZONTAL E VERTICAL</t>
  </si>
  <si>
    <t>2.3.1</t>
  </si>
  <si>
    <t>Locação de Caminhão Munck</t>
  </si>
  <si>
    <t>2.3.2</t>
  </si>
  <si>
    <t>Locação de Skytrack</t>
  </si>
  <si>
    <t>2.4</t>
  </si>
  <si>
    <t>ELEVADOR CREMALHEIRA</t>
  </si>
  <si>
    <t>2.4.1</t>
  </si>
  <si>
    <t>Elevador Cremalheira - Mobilização</t>
  </si>
  <si>
    <t>2.4.2</t>
  </si>
  <si>
    <t xml:space="preserve">Elevador Cremalheira - Locação </t>
  </si>
  <si>
    <t>2.4.3</t>
  </si>
  <si>
    <t>Elevador Cremalheira - Desmobilização</t>
  </si>
  <si>
    <t>2.5</t>
  </si>
  <si>
    <t>BALANCIM</t>
  </si>
  <si>
    <t>2.5.1</t>
  </si>
  <si>
    <t>Andaime suspenso elétrico (balancim) - Locação</t>
  </si>
  <si>
    <t>2.5.2</t>
  </si>
  <si>
    <t>Andaime suspenso elétrico (balancim) - Troca de Fachada</t>
  </si>
  <si>
    <t>2.5.3</t>
  </si>
  <si>
    <t xml:space="preserve">Andaime suspenso elétrico (balancim) - Montagem </t>
  </si>
  <si>
    <t>2.5.4</t>
  </si>
  <si>
    <t>Andaime suspenso elétrico (balancim) - Desmontagem</t>
  </si>
  <si>
    <t>Pintura Externa</t>
  </si>
  <si>
    <t>2.6</t>
  </si>
  <si>
    <t>LOCAÇÃO DE EQUIPAMENTOS GERAIS</t>
  </si>
  <si>
    <t>2.6.1</t>
  </si>
  <si>
    <t>Locação de Escoras Metálicas</t>
  </si>
  <si>
    <t>Estrutura Moldado in Loco</t>
  </si>
  <si>
    <t>2.6.2</t>
  </si>
  <si>
    <t>Locação de Lava Jato</t>
  </si>
  <si>
    <t>2.6.3</t>
  </si>
  <si>
    <t>Locação de Betoneira</t>
  </si>
  <si>
    <t>2.6.4</t>
  </si>
  <si>
    <t>Locação de Serra circular</t>
  </si>
  <si>
    <t>Fundação - Estrutura Moldado in Loco</t>
  </si>
  <si>
    <t>2.6.5</t>
  </si>
  <si>
    <t>Locação de Bomba de recalque e submersa</t>
  </si>
  <si>
    <t>2.6.6</t>
  </si>
  <si>
    <t xml:space="preserve">Locação de Martelo Rompedor </t>
  </si>
  <si>
    <t>2.7</t>
  </si>
  <si>
    <t>AQUISIÇÃO DE EQUIPAMENTOS GERAIS</t>
  </si>
  <si>
    <t>2.7.1</t>
  </si>
  <si>
    <t>Aquisição de Lava Jato</t>
  </si>
  <si>
    <t>und</t>
  </si>
  <si>
    <t>2.7.2</t>
  </si>
  <si>
    <t>Aquisição de Betoneira</t>
  </si>
  <si>
    <t>2.7.3</t>
  </si>
  <si>
    <t>Aquisição de Serra circular</t>
  </si>
  <si>
    <t>2.7.4</t>
  </si>
  <si>
    <t>Aquisição de Bomba de recalque e submersa</t>
  </si>
  <si>
    <t>2.7.5</t>
  </si>
  <si>
    <t xml:space="preserve">Aquisição de Martelo Rompedor </t>
  </si>
  <si>
    <t>2.8</t>
  </si>
  <si>
    <t>AQUISIÇÃO DE FERRAMENTAS</t>
  </si>
  <si>
    <t>2.8.1</t>
  </si>
  <si>
    <t>Carrinho de Mão</t>
  </si>
  <si>
    <t>2.8.2</t>
  </si>
  <si>
    <t>Nível à Laser</t>
  </si>
  <si>
    <t>INSTALAÇÕES PROVISÓRIAS E CONSUMOS</t>
  </si>
  <si>
    <t>3.1</t>
  </si>
  <si>
    <t>CONSTRUÇÃO DAS INSTALAÇÕES PROVISÓRIAS</t>
  </si>
  <si>
    <t>3.1.1</t>
  </si>
  <si>
    <t>Limpeza do terreno (em frente do empreendimento)</t>
  </si>
  <si>
    <t>vb</t>
  </si>
  <si>
    <t>Evento</t>
  </si>
  <si>
    <t>3.1.2</t>
  </si>
  <si>
    <t>Tapume da obra</t>
  </si>
  <si>
    <t>3.1.3</t>
  </si>
  <si>
    <t>Construção das instalações provisórias (escritório/refeitório/almoxarifado) - material</t>
  </si>
  <si>
    <t>3.1.4</t>
  </si>
  <si>
    <t>Construção das instalações provisórias (escritório/refeitório/almoxarifado) - mão de obra</t>
  </si>
  <si>
    <t>3.1.5</t>
  </si>
  <si>
    <t>Instalações elétricas provisórias canteiro - material</t>
  </si>
  <si>
    <t>3.1.6</t>
  </si>
  <si>
    <t>Instalações elétricas provisórias canteiro - mão de obra</t>
  </si>
  <si>
    <t>3.1.7</t>
  </si>
  <si>
    <t>Aquisição de mobiliário para escritório e refeitório</t>
  </si>
  <si>
    <t>3.1.8</t>
  </si>
  <si>
    <t>Aquisição de equipamentos de informatica e telefonia</t>
  </si>
  <si>
    <t>3.1.9</t>
  </si>
  <si>
    <t>Frete para importação de materiais de outras obras</t>
  </si>
  <si>
    <t>3.1.10</t>
  </si>
  <si>
    <t>Bases de concreto armado  (silo, elevador cremalheira, carpintaria)</t>
  </si>
  <si>
    <t>3.1.11</t>
  </si>
  <si>
    <t>Desmobilização do canteiro de obras</t>
  </si>
  <si>
    <t>3.1.12</t>
  </si>
  <si>
    <t>Rachão - Acesso</t>
  </si>
  <si>
    <t>3.1.13</t>
  </si>
  <si>
    <t>Placa de Obra</t>
  </si>
  <si>
    <t>3.2</t>
  </si>
  <si>
    <t>LIMPEZA DA OBRA</t>
  </si>
  <si>
    <t>3.2.1</t>
  </si>
  <si>
    <t xml:space="preserve">Locação de entulho </t>
  </si>
  <si>
    <t>prazo total</t>
  </si>
  <si>
    <t>3.2.2</t>
  </si>
  <si>
    <t>Dutos para retirada de entulhos</t>
  </si>
  <si>
    <t>3.3</t>
  </si>
  <si>
    <t>DESPESAS MENSAIS</t>
  </si>
  <si>
    <t>3.3.1</t>
  </si>
  <si>
    <t>Aluguel de container sanitário</t>
  </si>
  <si>
    <t>3.3.2</t>
  </si>
  <si>
    <t>Material de escritorio de obra (expediente)</t>
  </si>
  <si>
    <t>3.3.4</t>
  </si>
  <si>
    <t>Despesas com Farmácia</t>
  </si>
  <si>
    <t>3.3.5</t>
  </si>
  <si>
    <t>Conta de Água</t>
  </si>
  <si>
    <t>3.3.6</t>
  </si>
  <si>
    <t>Conta de Luz</t>
  </si>
  <si>
    <t>3.3.7</t>
  </si>
  <si>
    <t>Contas de Telefone e Internet</t>
  </si>
  <si>
    <t>3.3.8</t>
  </si>
  <si>
    <t>Locação gerador</t>
  </si>
  <si>
    <t>3.3.9</t>
  </si>
  <si>
    <t>Plotagem de projetos</t>
  </si>
  <si>
    <t>3.3.10</t>
  </si>
  <si>
    <t>Motoboy</t>
  </si>
  <si>
    <t>3.4</t>
  </si>
  <si>
    <t xml:space="preserve">SEGURANÇA PATRIMONIAL </t>
  </si>
  <si>
    <t>3.4.1</t>
  </si>
  <si>
    <t>Custo mensal da Vigilância Terceirizada</t>
  </si>
  <si>
    <t>3.4.2</t>
  </si>
  <si>
    <t xml:space="preserve">Gastos com câmeras de segurança, alarme de segurança, sensores de presença etc </t>
  </si>
  <si>
    <t>3.5</t>
  </si>
  <si>
    <t>EPI's</t>
  </si>
  <si>
    <t>3.5.1</t>
  </si>
  <si>
    <t>Capacetes, botas, calças, camisetas, jaquetas e capas de chuvas</t>
  </si>
  <si>
    <t>3.5.2</t>
  </si>
  <si>
    <t>Protetor auricular, facial, protetor solar,  máscara e óculos</t>
  </si>
  <si>
    <t>3.5.3</t>
  </si>
  <si>
    <t>Luvas aventais e abafador</t>
  </si>
  <si>
    <t>3.5.4</t>
  </si>
  <si>
    <t>Cintos de segurança, talabarte e travaquedas</t>
  </si>
  <si>
    <t>3.6</t>
  </si>
  <si>
    <t>CONTROLE TECNOLOGICO</t>
  </si>
  <si>
    <t>3.6.1</t>
  </si>
  <si>
    <t>Controle tecnológico das estacas</t>
  </si>
  <si>
    <t>3.6.2</t>
  </si>
  <si>
    <t>Controle tecnológico de qualidade de concreto e grout</t>
  </si>
  <si>
    <t>3.6.3</t>
  </si>
  <si>
    <t>Controle  tecnológico de qualidade de alvenaria estrutural</t>
  </si>
  <si>
    <t>Alvenaria Estrutural</t>
  </si>
  <si>
    <t>3.7</t>
  </si>
  <si>
    <t>CONSULTORIAS</t>
  </si>
  <si>
    <t>3.7.1</t>
  </si>
  <si>
    <t>Consultoria de Segurança</t>
  </si>
  <si>
    <t>3.7.2</t>
  </si>
  <si>
    <t>Consultoria de Qualidade</t>
  </si>
  <si>
    <t>3.7.3</t>
  </si>
  <si>
    <t>Consultoria de Planejamento</t>
  </si>
  <si>
    <t>Administração Central</t>
  </si>
  <si>
    <t>4.1</t>
  </si>
  <si>
    <t>Engenheiro Residente</t>
  </si>
  <si>
    <t>4.1.1</t>
  </si>
  <si>
    <t>Engenheiro Residente - Mês</t>
  </si>
  <si>
    <t>4.1.2</t>
  </si>
  <si>
    <t>Engenheiro Residente - Hora Extra</t>
  </si>
  <si>
    <t>4.1.3</t>
  </si>
  <si>
    <t>Engenheiro Residente - Vale Transporte</t>
  </si>
  <si>
    <t>4.1.4</t>
  </si>
  <si>
    <t>Engenheiro Residente - Vale Refeição</t>
  </si>
  <si>
    <t>4.1.5</t>
  </si>
  <si>
    <t>Engenheiro Residente - INSS | FGTS | Receita Federal</t>
  </si>
  <si>
    <t>4.1.6</t>
  </si>
  <si>
    <t>Engenheiro Residente - Sindicatos | Assessorias | Seguros</t>
  </si>
  <si>
    <t>4.1.7</t>
  </si>
  <si>
    <t>Engenheiro Residente - Exames admissionais, periódicos, demissionais</t>
  </si>
  <si>
    <t>4.1.8</t>
  </si>
  <si>
    <t>Engenheiro Residente - 13º salário</t>
  </si>
  <si>
    <t>4.1.9</t>
  </si>
  <si>
    <t>Engenheiro Residente - Férias (1/3)</t>
  </si>
  <si>
    <t>4.1.10</t>
  </si>
  <si>
    <t>Engenheiro Residente - Venda de férias</t>
  </si>
  <si>
    <t>4.1.11</t>
  </si>
  <si>
    <t>Engenheiro Residente - Rescisão</t>
  </si>
  <si>
    <t>4.2</t>
  </si>
  <si>
    <t>Mestre de Obras</t>
  </si>
  <si>
    <t>4.2.1</t>
  </si>
  <si>
    <t>Mestre de Obras - Mês</t>
  </si>
  <si>
    <t>4.2.2</t>
  </si>
  <si>
    <t>Mestre de Obras - Hora Extra</t>
  </si>
  <si>
    <t>4.2.3</t>
  </si>
  <si>
    <t>Mestre de Obras - Vale Transporte</t>
  </si>
  <si>
    <t>4.2.4</t>
  </si>
  <si>
    <t>Mestre de Obras - Vale Refeição</t>
  </si>
  <si>
    <t>4.2.5</t>
  </si>
  <si>
    <t>Mestre de Obras - INSS | FGTS | Receita Federal</t>
  </si>
  <si>
    <t>4.2.6</t>
  </si>
  <si>
    <t>Mestre de Obras - Sindicatos | Assessorias | Seguros</t>
  </si>
  <si>
    <t>4.2.7</t>
  </si>
  <si>
    <t>Mestre de Obras - Exames admissionais, periódicos, demissionais</t>
  </si>
  <si>
    <t>4.2.8</t>
  </si>
  <si>
    <t>Mestre de Obras - 13º salário</t>
  </si>
  <si>
    <t>4.2.9</t>
  </si>
  <si>
    <t>Mestre de Obras - Férias (1/3)</t>
  </si>
  <si>
    <t>4.2.10</t>
  </si>
  <si>
    <t>Mestre de Obras - Venda de férias</t>
  </si>
  <si>
    <t>4.2.11</t>
  </si>
  <si>
    <t>Mestre de Obras - Rescisão</t>
  </si>
  <si>
    <t>4.3</t>
  </si>
  <si>
    <t>Encarregado</t>
  </si>
  <si>
    <t>4.3.1</t>
  </si>
  <si>
    <t>Encarregado 01 - Mês</t>
  </si>
  <si>
    <t>4.3.2</t>
  </si>
  <si>
    <t>Encarregado 01 - Hora Extra</t>
  </si>
  <si>
    <t>4.3.3</t>
  </si>
  <si>
    <t>Encarregado 01 - Vale Transporte</t>
  </si>
  <si>
    <t>4.3.4</t>
  </si>
  <si>
    <t>Encarregado 01 - Vale Refeição</t>
  </si>
  <si>
    <t>4.3.5</t>
  </si>
  <si>
    <t>Encarregado 01 - INSS | FGTS | Receita Federal</t>
  </si>
  <si>
    <t>4.3.6</t>
  </si>
  <si>
    <t>Encarregado 01 - Sindicatos | Assessorias | Seguros</t>
  </si>
  <si>
    <t>4.3.7</t>
  </si>
  <si>
    <t>Encarregado 01 - Exames admissionais, periódicos, demissionais</t>
  </si>
  <si>
    <t>4.3.8</t>
  </si>
  <si>
    <t>Encarregado 01 - 13º salário</t>
  </si>
  <si>
    <t>4.3.9</t>
  </si>
  <si>
    <t>Encarregado 01 - Férias (1/3)</t>
  </si>
  <si>
    <t>4.3.10</t>
  </si>
  <si>
    <t>Encarregado 01 - Venda de férias</t>
  </si>
  <si>
    <t>4.3.11</t>
  </si>
  <si>
    <t>Encarregado 01 - Rescisão</t>
  </si>
  <si>
    <t>Projetos e Aprovações</t>
  </si>
  <si>
    <t>5.1</t>
  </si>
  <si>
    <t>Elaboração de Projetos</t>
  </si>
  <si>
    <t>5.1.1</t>
  </si>
  <si>
    <t>Projeto Arquitetônico</t>
  </si>
  <si>
    <t>Projeto</t>
  </si>
  <si>
    <t>5.1.2</t>
  </si>
  <si>
    <t>Projeto Estrutural</t>
  </si>
  <si>
    <t>5.1.3</t>
  </si>
  <si>
    <t>Projeto Instalações Hidrossanitário Predial</t>
  </si>
  <si>
    <t>5.1.4</t>
  </si>
  <si>
    <t>Projeto Instalações Elétrico Predial</t>
  </si>
  <si>
    <t>5.1.5</t>
  </si>
  <si>
    <t>Projeto de Ar Condicionado</t>
  </si>
  <si>
    <t>5.1.6</t>
  </si>
  <si>
    <t>Projeto de Gás</t>
  </si>
  <si>
    <t>5.1.7</t>
  </si>
  <si>
    <t>Projeto de PPCI</t>
  </si>
  <si>
    <t>5.1.8</t>
  </si>
  <si>
    <t>Projeto Paisagístico</t>
  </si>
  <si>
    <t>5.1.9</t>
  </si>
  <si>
    <t>Planialtimetrico</t>
  </si>
  <si>
    <t>5.1.10</t>
  </si>
  <si>
    <t>Sondagem</t>
  </si>
  <si>
    <t>5.2</t>
  </si>
  <si>
    <t>Licenciamento</t>
  </si>
  <si>
    <t>5.2.1</t>
  </si>
  <si>
    <t>Licenciamento Ambiental</t>
  </si>
  <si>
    <t>5.2.2</t>
  </si>
  <si>
    <t>Compensação Ambiental</t>
  </si>
  <si>
    <t>5.2.3</t>
  </si>
  <si>
    <t>Transplante de árvores</t>
  </si>
  <si>
    <t>5.3</t>
  </si>
  <si>
    <t>Taxas</t>
  </si>
  <si>
    <t>5.3.1</t>
  </si>
  <si>
    <t>Taxa de aprovação de projeto legal</t>
  </si>
  <si>
    <t>5.3.2</t>
  </si>
  <si>
    <t>Taxa de ligação de água</t>
  </si>
  <si>
    <t>5.3.3</t>
  </si>
  <si>
    <t>Taxa de vistoria de bombeirs</t>
  </si>
  <si>
    <t>5.3.4</t>
  </si>
  <si>
    <t>Taxa de habite-se</t>
  </si>
  <si>
    <t>Sede</t>
  </si>
  <si>
    <t>6.1</t>
  </si>
  <si>
    <t>Assessorias</t>
  </si>
  <si>
    <t>6.1.1</t>
  </si>
  <si>
    <t>Assessoria Contábil</t>
  </si>
  <si>
    <t>6.1.2</t>
  </si>
  <si>
    <t>Assessoria de Site</t>
  </si>
  <si>
    <t>6.1.3</t>
  </si>
  <si>
    <t>Assessoria de RH</t>
  </si>
  <si>
    <t>6.1.4</t>
  </si>
  <si>
    <t>Assessoria Jurídica</t>
  </si>
  <si>
    <t>6.2</t>
  </si>
  <si>
    <t>Despesas Bancárias</t>
  </si>
  <si>
    <t>6.2.1</t>
  </si>
  <si>
    <t>Tarifa de manutenção de conta corrente</t>
  </si>
  <si>
    <t>6.2.2</t>
  </si>
  <si>
    <t>Taxa de acompanhamento de operação</t>
  </si>
  <si>
    <t>6.2.3</t>
  </si>
  <si>
    <t>Taxa da construtora</t>
  </si>
  <si>
    <t>6.3</t>
  </si>
  <si>
    <t>Seguros</t>
  </si>
  <si>
    <t>6.3.1</t>
  </si>
  <si>
    <t>Seguro risco de engenharia</t>
  </si>
  <si>
    <t>6.3.2</t>
  </si>
  <si>
    <t>Seguro multirisco</t>
  </si>
  <si>
    <t>6.3.3</t>
  </si>
  <si>
    <t>Seguro infra</t>
  </si>
  <si>
    <t>6.4</t>
  </si>
  <si>
    <t>Incorporação</t>
  </si>
  <si>
    <t>6.4.1</t>
  </si>
  <si>
    <t>Honorários para incorporação</t>
  </si>
  <si>
    <t>6.4.2</t>
  </si>
  <si>
    <t>Certidões e narratórias para incorporação</t>
  </si>
  <si>
    <t>6.4.3</t>
  </si>
  <si>
    <t>Autenticações e Reconhecimentos</t>
  </si>
  <si>
    <t>6.4.4</t>
  </si>
  <si>
    <t>Registro de incorporação</t>
  </si>
  <si>
    <t>6.4.5</t>
  </si>
  <si>
    <t xml:space="preserve">Averbação da construção </t>
  </si>
  <si>
    <t>6.5</t>
  </si>
  <si>
    <t>Despesas do escritório central</t>
  </si>
  <si>
    <t>6.5.1</t>
  </si>
  <si>
    <t>Rateio de custos do escritório central</t>
  </si>
  <si>
    <t>6.5.2</t>
  </si>
  <si>
    <t>Reembolsos visitas obra</t>
  </si>
  <si>
    <t>6.5.3</t>
  </si>
  <si>
    <t>Softwares</t>
  </si>
  <si>
    <t>Comercialização</t>
  </si>
  <si>
    <t>7.1</t>
  </si>
  <si>
    <t>Impostos</t>
  </si>
  <si>
    <t>7.1.1</t>
  </si>
  <si>
    <t>Impostos sobre o Faturamento</t>
  </si>
  <si>
    <t>apto</t>
  </si>
  <si>
    <t>Vendas</t>
  </si>
  <si>
    <t>7.2</t>
  </si>
  <si>
    <t>Comissões de vendas</t>
  </si>
  <si>
    <t>7.2.1</t>
  </si>
  <si>
    <t>Imobiliárias - Comissão de vendas</t>
  </si>
  <si>
    <t>7.3</t>
  </si>
  <si>
    <t>Plantão de Vendas e Decorado</t>
  </si>
  <si>
    <t>7.3.1</t>
  </si>
  <si>
    <t>Construção do Plantão de Vendas</t>
  </si>
  <si>
    <t>7.3.2</t>
  </si>
  <si>
    <t>Construção do Decorado</t>
  </si>
  <si>
    <t>7.3.3</t>
  </si>
  <si>
    <t>Limpeza e manutenção do Plantão de Vendas e Decorado</t>
  </si>
  <si>
    <t>7.4</t>
  </si>
  <si>
    <t>Marketing</t>
  </si>
  <si>
    <t>7.4.1</t>
  </si>
  <si>
    <t>Agencia de Comunicação</t>
  </si>
  <si>
    <t>7.4.2</t>
  </si>
  <si>
    <t>Mídia Convencional</t>
  </si>
  <si>
    <t>7.4.3</t>
  </si>
  <si>
    <t>Mídia Digital</t>
  </si>
  <si>
    <t>7.5</t>
  </si>
  <si>
    <t>Entrega dos Apartamentos</t>
  </si>
  <si>
    <t>7.5.1</t>
  </si>
  <si>
    <t>Evento de Vistorias</t>
  </si>
  <si>
    <t>7.5.2</t>
  </si>
  <si>
    <t>Evento de entrega das chaves</t>
  </si>
  <si>
    <t>7.5.3</t>
  </si>
  <si>
    <t xml:space="preserve">Chaves e Acionadores de Portão </t>
  </si>
  <si>
    <t>7.5.4</t>
  </si>
  <si>
    <t xml:space="preserve">Manuais </t>
  </si>
  <si>
    <t>7.5.5</t>
  </si>
  <si>
    <t>Brindes</t>
  </si>
  <si>
    <t>7.6</t>
  </si>
  <si>
    <t>Custo dos Clientes</t>
  </si>
  <si>
    <t>7.6.1</t>
  </si>
  <si>
    <t>ITBI Clientes</t>
  </si>
  <si>
    <t>7.6.2</t>
  </si>
  <si>
    <t>Registro de Imóveis Clientes</t>
  </si>
  <si>
    <t>Terreno</t>
  </si>
  <si>
    <t>8.1</t>
  </si>
  <si>
    <t>Aquisição do Terreno</t>
  </si>
  <si>
    <t>8.1.2</t>
  </si>
  <si>
    <t>Aquisição do terreno</t>
  </si>
  <si>
    <t>8.1.3</t>
  </si>
  <si>
    <t>Remuneração do proprietário do terreno</t>
  </si>
  <si>
    <t>8.1.4</t>
  </si>
  <si>
    <t>Reembolso aos investidores do terreno</t>
  </si>
  <si>
    <t>8.1.5</t>
  </si>
  <si>
    <t>Comissão de venda terreno</t>
  </si>
  <si>
    <t>8.1.6</t>
  </si>
  <si>
    <t xml:space="preserve">Correção valor do terreno (INCC) </t>
  </si>
  <si>
    <t>8.1.7</t>
  </si>
  <si>
    <t xml:space="preserve">ITBI </t>
  </si>
  <si>
    <t>8.2</t>
  </si>
  <si>
    <t>Regularização do Terreno</t>
  </si>
  <si>
    <t>8.2.1</t>
  </si>
  <si>
    <t xml:space="preserve">Horas Técnicas de Advogado </t>
  </si>
  <si>
    <t>horas</t>
  </si>
  <si>
    <t>8.2.2</t>
  </si>
  <si>
    <t>Regularização (custo de desocupação) do terreno</t>
  </si>
  <si>
    <t>8.2.3</t>
  </si>
  <si>
    <t>Pagamento de IPTU atrasado</t>
  </si>
  <si>
    <t>8.3</t>
  </si>
  <si>
    <t>Despesas Iniciais do Terreno</t>
  </si>
  <si>
    <t>8.3.1</t>
  </si>
  <si>
    <t>Limpeza Inicial do Terreno</t>
  </si>
  <si>
    <t>8.3.2</t>
  </si>
  <si>
    <t>Demolição</t>
  </si>
  <si>
    <t>8.3.3</t>
  </si>
  <si>
    <t>Fechamento/Cercamento</t>
  </si>
  <si>
    <t>8.4</t>
  </si>
  <si>
    <t>Cmpra de Inície Construtivo</t>
  </si>
  <si>
    <t>8.4.1</t>
  </si>
  <si>
    <t>Compra de Índice Construtivo</t>
  </si>
  <si>
    <t>8.5</t>
  </si>
  <si>
    <t>Despesas Mensais do Terreno</t>
  </si>
  <si>
    <t>8.5.1</t>
  </si>
  <si>
    <t>Manutenção do terreno pré-obra (limpeza)</t>
  </si>
  <si>
    <t>8.5.2</t>
  </si>
  <si>
    <t>IPTU do Terreno (após a compra)</t>
  </si>
  <si>
    <t>8.5.3</t>
  </si>
  <si>
    <t>Conta de Água do Terreno</t>
  </si>
  <si>
    <t>8.5.4</t>
  </si>
  <si>
    <t xml:space="preserve">Conta de Luz do Terreno </t>
  </si>
  <si>
    <t>8.5.5</t>
  </si>
  <si>
    <t>Vigia do Terreno</t>
  </si>
  <si>
    <t>DESCRIÇÃO</t>
  </si>
  <si>
    <t>ITEM</t>
  </si>
  <si>
    <t>grupo</t>
  </si>
  <si>
    <t>Edificação (Vico ou Orçafascio)</t>
  </si>
  <si>
    <t>EVENTO/PROCESSO LOB</t>
  </si>
  <si>
    <t>tÉRMINO</t>
  </si>
  <si>
    <t>GRUPO</t>
  </si>
  <si>
    <t>definição</t>
  </si>
  <si>
    <t>CUSTO</t>
  </si>
  <si>
    <t>DESPESA</t>
  </si>
  <si>
    <t>Quantidade</t>
  </si>
  <si>
    <t>Tempo - Prazo Total</t>
  </si>
  <si>
    <t>Tempo - Processo</t>
  </si>
  <si>
    <t>Data</t>
  </si>
  <si>
    <t>Pintura Externa - Início</t>
  </si>
  <si>
    <t>Pintura Externa - Término</t>
  </si>
  <si>
    <t>Gesso Liso - Início</t>
  </si>
  <si>
    <t>Estacas Helice Continua - Término</t>
  </si>
  <si>
    <t>Reboco Externo - Término</t>
  </si>
  <si>
    <t>Alvenaria Estrutural - Início</t>
  </si>
  <si>
    <t>Alvenaria até Gesso Liso</t>
  </si>
  <si>
    <t>Alvenaria Estrutural até Reboco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</si>
</sst>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71" formatCode="[$-416]m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1"/>
    </font>
    <font>
      <b/>
      <sz val="10"/>
      <name val="Arial"/>
      <family val="2"/>
    </font>
    <font>
      <b/>
      <sz val="10"/>
      <color rgb="FF000000"/>
      <name val="Arial"/>
      <family val="1"/>
    </font>
    <font>
      <sz val="10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9" fontId="1" fillId="0" borderId="0" xfId="2" applyFont="1" applyAlignment="1">
      <alignment horizontal="center"/>
    </xf>
    <xf numFmtId="14" fontId="0" fillId="0" borderId="0" xfId="0" applyNumberFormat="1"/>
    <xf numFmtId="0" fontId="1" fillId="0" borderId="0" xfId="0" applyFont="1"/>
    <xf numFmtId="0" fontId="1" fillId="0" borderId="0" xfId="0" applyFont="1" applyAlignment="1"/>
    <xf numFmtId="0" fontId="3" fillId="0" borderId="0" xfId="0" applyFont="1"/>
    <xf numFmtId="0" fontId="4" fillId="0" borderId="0" xfId="4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3" fontId="6" fillId="2" borderId="1" xfId="5" applyFont="1" applyFill="1" applyBorder="1" applyAlignment="1">
      <alignment horizontal="center" vertical="center" wrapText="1"/>
    </xf>
    <xf numFmtId="164" fontId="6" fillId="2" borderId="1" xfId="4" applyNumberFormat="1" applyFont="1" applyFill="1" applyBorder="1" applyAlignment="1">
      <alignment horizontal="center" vertical="center" wrapText="1"/>
    </xf>
    <xf numFmtId="0" fontId="5" fillId="0" borderId="0" xfId="4"/>
    <xf numFmtId="0" fontId="7" fillId="3" borderId="1" xfId="4" applyFont="1" applyFill="1" applyBorder="1" applyAlignment="1">
      <alignment horizontal="center" vertical="center" wrapText="1"/>
    </xf>
    <xf numFmtId="164" fontId="7" fillId="3" borderId="1" xfId="5" applyNumberFormat="1" applyFont="1" applyFill="1" applyBorder="1" applyAlignment="1">
      <alignment horizontal="center" vertical="center" wrapText="1"/>
    </xf>
    <xf numFmtId="43" fontId="7" fillId="3" borderId="1" xfId="5" applyFont="1" applyFill="1" applyBorder="1" applyAlignment="1">
      <alignment horizontal="center" vertical="center" wrapText="1"/>
    </xf>
    <xf numFmtId="164" fontId="4" fillId="0" borderId="0" xfId="4" applyNumberFormat="1" applyFont="1" applyAlignment="1">
      <alignment horizontal="center"/>
    </xf>
    <xf numFmtId="164" fontId="7" fillId="3" borderId="1" xfId="4" applyNumberFormat="1" applyFont="1" applyFill="1" applyBorder="1" applyAlignment="1">
      <alignment horizontal="center" vertical="center" wrapText="1"/>
    </xf>
    <xf numFmtId="43" fontId="4" fillId="0" borderId="0" xfId="5" applyFont="1" applyAlignment="1">
      <alignment horizontal="center"/>
    </xf>
    <xf numFmtId="0" fontId="8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7" fillId="3" borderId="1" xfId="4" applyFont="1" applyFill="1" applyBorder="1" applyAlignment="1">
      <alignment horizontal="left" vertical="center" wrapText="1"/>
    </xf>
    <xf numFmtId="0" fontId="8" fillId="0" borderId="0" xfId="4" applyFont="1" applyAlignment="1">
      <alignment horizontal="left"/>
    </xf>
    <xf numFmtId="43" fontId="4" fillId="0" borderId="0" xfId="1" applyFont="1" applyAlignment="1">
      <alignment horizontal="center"/>
    </xf>
    <xf numFmtId="44" fontId="6" fillId="2" borderId="1" xfId="3" applyFont="1" applyFill="1" applyBorder="1" applyAlignment="1">
      <alignment horizontal="center" vertical="center" wrapText="1"/>
    </xf>
    <xf numFmtId="44" fontId="7" fillId="3" borderId="1" xfId="3" applyFont="1" applyFill="1" applyBorder="1" applyAlignment="1">
      <alignment horizontal="center" vertical="center" wrapText="1"/>
    </xf>
    <xf numFmtId="44" fontId="4" fillId="0" borderId="0" xfId="3" applyFont="1" applyAlignment="1">
      <alignment horizontal="center"/>
    </xf>
    <xf numFmtId="171" fontId="6" fillId="2" borderId="1" xfId="4" applyNumberFormat="1" applyFont="1" applyFill="1" applyBorder="1" applyAlignment="1">
      <alignment horizontal="center" vertical="center" wrapText="1"/>
    </xf>
    <xf numFmtId="171" fontId="7" fillId="3" borderId="1" xfId="5" applyNumberFormat="1" applyFont="1" applyFill="1" applyBorder="1" applyAlignment="1">
      <alignment horizontal="center" vertical="center" wrapText="1"/>
    </xf>
    <xf numFmtId="171" fontId="4" fillId="0" borderId="0" xfId="4" applyNumberFormat="1" applyFont="1" applyAlignment="1">
      <alignment horizontal="center"/>
    </xf>
    <xf numFmtId="9" fontId="4" fillId="0" borderId="0" xfId="2" applyFont="1" applyAlignment="1">
      <alignment horizontal="center"/>
    </xf>
    <xf numFmtId="0" fontId="1" fillId="0" borderId="0" xfId="0" applyFont="1" applyAlignment="1">
      <alignment horizontal="left"/>
    </xf>
  </cellXfs>
  <cellStyles count="6">
    <cellStyle name="Moeda" xfId="3" builtinId="4"/>
    <cellStyle name="Normal" xfId="0" builtinId="0"/>
    <cellStyle name="Normal 2" xfId="4" xr:uid="{20C642DE-C24A-4D06-9A8C-45F83E77728C}"/>
    <cellStyle name="Porcentagem" xfId="2" builtinId="5"/>
    <cellStyle name="Vírgula" xfId="1" builtinId="3"/>
    <cellStyle name="Vírgula 2" xfId="5" xr:uid="{B20CEDB6-E757-4FB3-A1CA-42B19889754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6E6"/>
      <color rgb="FF0000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B037-9840-4DD3-BCBC-3B42C6714E97}">
  <dimension ref="A1:N214"/>
  <sheetViews>
    <sheetView tabSelected="1" zoomScale="70" zoomScaleNormal="70" workbookViewId="0">
      <selection activeCell="N2" sqref="N2:N213"/>
    </sheetView>
  </sheetViews>
  <sheetFormatPr defaultRowHeight="14.25" x14ac:dyDescent="0.2"/>
  <cols>
    <col min="1" max="1" width="11.5703125" style="9" customWidth="1"/>
    <col min="2" max="2" width="15.28515625" style="9" customWidth="1"/>
    <col min="3" max="3" width="9.140625" style="9"/>
    <col min="4" max="4" width="43.42578125" style="9" customWidth="1"/>
    <col min="5" max="5" width="52.140625" style="21" customWidth="1"/>
    <col min="6" max="6" width="13.28515625" style="9" customWidth="1"/>
    <col min="7" max="7" width="11.5703125" style="9" customWidth="1"/>
    <col min="8" max="8" width="14.28515625" style="17" customWidth="1"/>
    <col min="9" max="9" width="19.85546875" style="27" customWidth="1"/>
    <col min="10" max="10" width="27" style="9" customWidth="1"/>
    <col min="11" max="11" width="30.140625" style="9" customWidth="1"/>
    <col min="12" max="12" width="28.42578125" style="9" customWidth="1"/>
    <col min="13" max="13" width="38.85546875" style="9" customWidth="1"/>
    <col min="14" max="14" width="34.140625" style="30" customWidth="1"/>
    <col min="15" max="15" width="15.5703125" style="13" bestFit="1" customWidth="1"/>
    <col min="16" max="16384" width="9.140625" style="13"/>
  </cols>
  <sheetData>
    <row r="1" spans="1:14" ht="13.5" customHeight="1" x14ac:dyDescent="0.2">
      <c r="A1" s="9" t="s">
        <v>464</v>
      </c>
      <c r="B1" s="9" t="s">
        <v>0</v>
      </c>
      <c r="C1" s="9" t="s">
        <v>458</v>
      </c>
      <c r="D1" s="9" t="s">
        <v>459</v>
      </c>
      <c r="E1" s="21" t="s">
        <v>457</v>
      </c>
      <c r="F1" s="10" t="s">
        <v>21</v>
      </c>
      <c r="G1" s="11" t="s">
        <v>22</v>
      </c>
      <c r="H1" s="12" t="s">
        <v>23</v>
      </c>
      <c r="I1" s="25" t="s">
        <v>24</v>
      </c>
      <c r="J1" s="10" t="s">
        <v>25</v>
      </c>
      <c r="K1" s="10" t="s">
        <v>26</v>
      </c>
      <c r="L1" s="10" t="s">
        <v>27</v>
      </c>
      <c r="M1" s="10" t="s">
        <v>461</v>
      </c>
      <c r="N1" s="28" t="s">
        <v>470</v>
      </c>
    </row>
    <row r="2" spans="1:14" ht="15" customHeight="1" x14ac:dyDescent="0.2">
      <c r="A2" s="14" t="s">
        <v>463</v>
      </c>
      <c r="B2" s="14" t="s">
        <v>465</v>
      </c>
      <c r="C2" s="14">
        <v>1</v>
      </c>
      <c r="D2" s="14" t="s">
        <v>460</v>
      </c>
      <c r="E2" s="22" t="s">
        <v>460</v>
      </c>
      <c r="F2" s="14"/>
      <c r="G2" s="14">
        <v>1</v>
      </c>
      <c r="H2" s="18"/>
      <c r="I2" s="26">
        <v>1534647.0000000002</v>
      </c>
      <c r="J2" s="16"/>
      <c r="K2" s="16" t="s">
        <v>467</v>
      </c>
      <c r="L2" s="16"/>
      <c r="M2" s="16"/>
      <c r="N2" s="29"/>
    </row>
    <row r="3" spans="1:14" ht="15" customHeight="1" x14ac:dyDescent="0.2">
      <c r="A3" s="14" t="s">
        <v>463</v>
      </c>
      <c r="B3" s="14" t="s">
        <v>465</v>
      </c>
      <c r="C3" s="14">
        <v>2</v>
      </c>
      <c r="D3" s="14" t="s">
        <v>28</v>
      </c>
      <c r="E3" s="22" t="s">
        <v>28</v>
      </c>
      <c r="F3" s="14"/>
      <c r="G3" s="14"/>
      <c r="H3" s="18"/>
      <c r="I3" s="26">
        <f>I4+I7+I11+I14+I18+I23+I30+I36</f>
        <v>37200</v>
      </c>
      <c r="J3" s="16"/>
      <c r="K3" s="16"/>
      <c r="L3" s="16"/>
      <c r="M3" s="16"/>
      <c r="N3" s="29"/>
    </row>
    <row r="4" spans="1:14" ht="15" customHeight="1" x14ac:dyDescent="0.2">
      <c r="A4" s="14"/>
      <c r="B4" s="14"/>
      <c r="C4" s="14" t="s">
        <v>29</v>
      </c>
      <c r="D4" s="14" t="s">
        <v>28</v>
      </c>
      <c r="E4" s="22" t="s">
        <v>30</v>
      </c>
      <c r="F4" s="14"/>
      <c r="G4" s="14"/>
      <c r="H4" s="18"/>
      <c r="I4" s="26">
        <f>I5+I6</f>
        <v>11000</v>
      </c>
      <c r="J4" s="16"/>
      <c r="K4" s="16"/>
      <c r="L4" s="16"/>
      <c r="M4" s="16"/>
      <c r="N4" s="29"/>
    </row>
    <row r="5" spans="1:14" ht="15" customHeight="1" x14ac:dyDescent="0.2">
      <c r="B5" s="9" t="s">
        <v>465</v>
      </c>
      <c r="C5" s="9" t="s">
        <v>31</v>
      </c>
      <c r="D5" s="9" t="s">
        <v>28</v>
      </c>
      <c r="E5" s="21" t="s">
        <v>32</v>
      </c>
      <c r="F5" s="9" t="s">
        <v>33</v>
      </c>
      <c r="G5" s="24">
        <v>1</v>
      </c>
      <c r="H5" s="17">
        <v>11000</v>
      </c>
      <c r="I5" s="27">
        <f>H5*G5</f>
        <v>11000</v>
      </c>
      <c r="J5" s="9" t="s">
        <v>34</v>
      </c>
      <c r="K5" s="9" t="s">
        <v>469</v>
      </c>
      <c r="L5" s="9" t="s">
        <v>35</v>
      </c>
      <c r="M5" s="9" t="s">
        <v>36</v>
      </c>
    </row>
    <row r="6" spans="1:14" ht="15" customHeight="1" x14ac:dyDescent="0.2">
      <c r="B6" s="9" t="s">
        <v>465</v>
      </c>
      <c r="C6" s="9" t="s">
        <v>37</v>
      </c>
      <c r="D6" s="9" t="s">
        <v>28</v>
      </c>
      <c r="E6" s="21" t="s">
        <v>38</v>
      </c>
      <c r="F6" s="9" t="s">
        <v>33</v>
      </c>
      <c r="J6" s="9" t="s">
        <v>34</v>
      </c>
      <c r="K6" s="9" t="s">
        <v>469</v>
      </c>
      <c r="L6" s="9" t="s">
        <v>35</v>
      </c>
    </row>
    <row r="7" spans="1:14" ht="15" customHeight="1" x14ac:dyDescent="0.2">
      <c r="A7" s="14"/>
      <c r="B7" s="14"/>
      <c r="C7" s="14" t="s">
        <v>39</v>
      </c>
      <c r="D7" s="14" t="s">
        <v>28</v>
      </c>
      <c r="E7" s="22" t="s">
        <v>40</v>
      </c>
      <c r="F7" s="14"/>
      <c r="G7" s="14"/>
      <c r="H7" s="18"/>
      <c r="I7" s="26">
        <f>I8+I9+I10</f>
        <v>14000</v>
      </c>
      <c r="J7" s="16"/>
      <c r="K7" s="16"/>
      <c r="L7" s="16"/>
      <c r="M7" s="16"/>
      <c r="N7" s="29"/>
    </row>
    <row r="8" spans="1:14" ht="15" customHeight="1" x14ac:dyDescent="0.2">
      <c r="B8" s="9" t="s">
        <v>465</v>
      </c>
      <c r="C8" s="9" t="s">
        <v>41</v>
      </c>
      <c r="D8" s="9" t="s">
        <v>28</v>
      </c>
      <c r="E8" s="21" t="s">
        <v>42</v>
      </c>
      <c r="F8" s="9" t="s">
        <v>43</v>
      </c>
      <c r="G8" s="9">
        <v>1</v>
      </c>
      <c r="H8" s="17">
        <v>1000</v>
      </c>
      <c r="I8" s="27">
        <f t="shared" ref="I8" si="0">H8*G8</f>
        <v>1000</v>
      </c>
      <c r="J8" s="9" t="s">
        <v>44</v>
      </c>
      <c r="K8" s="9" t="s">
        <v>45</v>
      </c>
      <c r="L8" s="9" t="s">
        <v>35</v>
      </c>
      <c r="M8" s="9" t="s">
        <v>476</v>
      </c>
    </row>
    <row r="9" spans="1:14" ht="15" customHeight="1" x14ac:dyDescent="0.2">
      <c r="B9" s="9" t="s">
        <v>465</v>
      </c>
      <c r="C9" s="9" t="s">
        <v>46</v>
      </c>
      <c r="D9" s="9" t="s">
        <v>28</v>
      </c>
      <c r="E9" s="21" t="s">
        <v>47</v>
      </c>
      <c r="F9" s="9" t="s">
        <v>33</v>
      </c>
      <c r="G9" s="24">
        <v>4</v>
      </c>
      <c r="H9" s="17">
        <v>3000</v>
      </c>
      <c r="I9" s="27">
        <f>H9*G9</f>
        <v>12000</v>
      </c>
      <c r="J9" s="9" t="s">
        <v>34</v>
      </c>
      <c r="K9" s="9" t="s">
        <v>469</v>
      </c>
      <c r="L9" s="9" t="s">
        <v>35</v>
      </c>
      <c r="M9" s="9" t="s">
        <v>478</v>
      </c>
    </row>
    <row r="10" spans="1:14" ht="15" customHeight="1" x14ac:dyDescent="0.2">
      <c r="B10" s="9" t="s">
        <v>465</v>
      </c>
      <c r="C10" s="9" t="s">
        <v>48</v>
      </c>
      <c r="D10" s="9" t="s">
        <v>28</v>
      </c>
      <c r="E10" s="21" t="s">
        <v>49</v>
      </c>
      <c r="F10" s="9" t="s">
        <v>43</v>
      </c>
      <c r="G10" s="9">
        <v>1</v>
      </c>
      <c r="H10" s="17">
        <v>1000</v>
      </c>
      <c r="I10" s="27">
        <f>H10*G10</f>
        <v>1000</v>
      </c>
      <c r="J10" s="9" t="s">
        <v>44</v>
      </c>
      <c r="K10" s="9" t="s">
        <v>50</v>
      </c>
      <c r="L10" s="9" t="s">
        <v>35</v>
      </c>
      <c r="M10" s="9" t="s">
        <v>475</v>
      </c>
    </row>
    <row r="11" spans="1:14" ht="15" customHeight="1" x14ac:dyDescent="0.2">
      <c r="A11" s="14"/>
      <c r="B11" s="14"/>
      <c r="C11" s="14" t="s">
        <v>51</v>
      </c>
      <c r="D11" s="14" t="s">
        <v>28</v>
      </c>
      <c r="E11" s="22" t="s">
        <v>52</v>
      </c>
      <c r="F11" s="14"/>
      <c r="G11" s="14"/>
      <c r="H11" s="18"/>
      <c r="I11" s="26">
        <f>I12+I13</f>
        <v>9000</v>
      </c>
      <c r="J11" s="16"/>
      <c r="K11" s="16"/>
      <c r="L11" s="16"/>
      <c r="M11" s="16"/>
      <c r="N11" s="29"/>
    </row>
    <row r="12" spans="1:14" ht="15" customHeight="1" x14ac:dyDescent="0.2">
      <c r="B12" s="9" t="s">
        <v>465</v>
      </c>
      <c r="C12" s="9" t="s">
        <v>53</v>
      </c>
      <c r="D12" s="9" t="s">
        <v>28</v>
      </c>
      <c r="E12" s="21" t="s">
        <v>54</v>
      </c>
      <c r="F12" s="9" t="s">
        <v>33</v>
      </c>
      <c r="G12" s="24">
        <v>6</v>
      </c>
      <c r="H12" s="17">
        <v>1500</v>
      </c>
      <c r="I12" s="27">
        <f>H12*G12</f>
        <v>9000</v>
      </c>
      <c r="J12" s="9" t="s">
        <v>34</v>
      </c>
      <c r="K12" s="9" t="s">
        <v>469</v>
      </c>
      <c r="L12" s="9" t="s">
        <v>35</v>
      </c>
      <c r="M12" s="9" t="s">
        <v>477</v>
      </c>
    </row>
    <row r="13" spans="1:14" ht="15" customHeight="1" x14ac:dyDescent="0.2">
      <c r="B13" s="9" t="s">
        <v>465</v>
      </c>
      <c r="C13" s="9" t="s">
        <v>55</v>
      </c>
      <c r="D13" s="9" t="s">
        <v>28</v>
      </c>
      <c r="E13" s="21" t="s">
        <v>56</v>
      </c>
      <c r="F13" s="9" t="s">
        <v>33</v>
      </c>
      <c r="J13" s="9" t="s">
        <v>34</v>
      </c>
      <c r="K13" s="9" t="s">
        <v>469</v>
      </c>
      <c r="L13" s="9" t="s">
        <v>35</v>
      </c>
    </row>
    <row r="14" spans="1:14" ht="15" customHeight="1" x14ac:dyDescent="0.2">
      <c r="A14" s="14"/>
      <c r="B14" s="14"/>
      <c r="C14" s="14" t="s">
        <v>57</v>
      </c>
      <c r="D14" s="14" t="s">
        <v>28</v>
      </c>
      <c r="E14" s="22" t="s">
        <v>58</v>
      </c>
      <c r="F14" s="14"/>
      <c r="G14" s="14"/>
      <c r="H14" s="18"/>
      <c r="I14" s="26"/>
      <c r="J14" s="16"/>
      <c r="K14" s="16"/>
      <c r="L14" s="16"/>
      <c r="M14" s="16"/>
      <c r="N14" s="29"/>
    </row>
    <row r="15" spans="1:14" ht="15" customHeight="1" x14ac:dyDescent="0.2">
      <c r="B15" s="9" t="s">
        <v>465</v>
      </c>
      <c r="C15" s="9" t="s">
        <v>59</v>
      </c>
      <c r="D15" s="9" t="s">
        <v>28</v>
      </c>
      <c r="E15" s="21" t="s">
        <v>60</v>
      </c>
      <c r="F15" s="9" t="s">
        <v>43</v>
      </c>
      <c r="J15" s="9" t="s">
        <v>44</v>
      </c>
      <c r="K15" s="9" t="s">
        <v>45</v>
      </c>
      <c r="L15" s="9" t="s">
        <v>35</v>
      </c>
    </row>
    <row r="16" spans="1:14" ht="15" customHeight="1" x14ac:dyDescent="0.2">
      <c r="B16" s="9" t="s">
        <v>465</v>
      </c>
      <c r="C16" s="9" t="s">
        <v>61</v>
      </c>
      <c r="D16" s="9" t="s">
        <v>28</v>
      </c>
      <c r="E16" s="21" t="s">
        <v>62</v>
      </c>
      <c r="F16" s="9" t="s">
        <v>33</v>
      </c>
      <c r="J16" s="9" t="s">
        <v>34</v>
      </c>
      <c r="K16" s="9" t="s">
        <v>469</v>
      </c>
      <c r="L16" s="9" t="s">
        <v>35</v>
      </c>
    </row>
    <row r="17" spans="1:14" ht="15" customHeight="1" x14ac:dyDescent="0.2">
      <c r="B17" s="9" t="s">
        <v>465</v>
      </c>
      <c r="C17" s="9" t="s">
        <v>63</v>
      </c>
      <c r="D17" s="9" t="s">
        <v>28</v>
      </c>
      <c r="E17" s="21" t="s">
        <v>64</v>
      </c>
      <c r="F17" s="9" t="s">
        <v>43</v>
      </c>
      <c r="J17" s="9" t="s">
        <v>44</v>
      </c>
      <c r="K17" s="9" t="s">
        <v>50</v>
      </c>
      <c r="L17" s="9" t="s">
        <v>35</v>
      </c>
    </row>
    <row r="18" spans="1:14" ht="15" customHeight="1" x14ac:dyDescent="0.2">
      <c r="A18" s="14"/>
      <c r="B18" s="14"/>
      <c r="C18" s="14" t="s">
        <v>65</v>
      </c>
      <c r="D18" s="14" t="s">
        <v>28</v>
      </c>
      <c r="E18" s="22" t="s">
        <v>66</v>
      </c>
      <c r="F18" s="14"/>
      <c r="G18" s="14"/>
      <c r="H18" s="18"/>
      <c r="I18" s="26">
        <f>SUM(I19:I22)</f>
        <v>2300</v>
      </c>
      <c r="J18" s="16"/>
      <c r="K18" s="16"/>
      <c r="L18" s="16"/>
      <c r="M18" s="16"/>
      <c r="N18" s="29"/>
    </row>
    <row r="19" spans="1:14" ht="15" customHeight="1" x14ac:dyDescent="0.2">
      <c r="B19" s="9" t="s">
        <v>465</v>
      </c>
      <c r="C19" s="9" t="s">
        <v>67</v>
      </c>
      <c r="D19" s="9" t="s">
        <v>28</v>
      </c>
      <c r="E19" s="21" t="s">
        <v>68</v>
      </c>
      <c r="F19" s="9" t="s">
        <v>33</v>
      </c>
      <c r="G19" s="24">
        <v>2</v>
      </c>
      <c r="H19" s="17">
        <v>500</v>
      </c>
      <c r="I19" s="27">
        <f>H19*G19</f>
        <v>1000</v>
      </c>
      <c r="J19" s="9" t="s">
        <v>34</v>
      </c>
      <c r="K19" s="9" t="s">
        <v>469</v>
      </c>
      <c r="L19" s="9" t="s">
        <v>35</v>
      </c>
      <c r="M19" s="9" t="s">
        <v>75</v>
      </c>
    </row>
    <row r="20" spans="1:14" ht="15" customHeight="1" x14ac:dyDescent="0.2">
      <c r="B20" s="9" t="s">
        <v>465</v>
      </c>
      <c r="C20" s="9" t="s">
        <v>69</v>
      </c>
      <c r="D20" s="9" t="s">
        <v>28</v>
      </c>
      <c r="E20" s="21" t="s">
        <v>70</v>
      </c>
      <c r="F20" s="9" t="s">
        <v>43</v>
      </c>
      <c r="G20" s="9">
        <v>11</v>
      </c>
      <c r="H20" s="17">
        <v>100</v>
      </c>
      <c r="I20" s="27">
        <f t="shared" ref="I20:I24" si="1">H20*G20</f>
        <v>1100</v>
      </c>
      <c r="J20" s="9" t="s">
        <v>44</v>
      </c>
      <c r="K20" s="9" t="s">
        <v>45</v>
      </c>
      <c r="L20" s="9" t="s">
        <v>35</v>
      </c>
      <c r="M20" s="9" t="s">
        <v>471</v>
      </c>
    </row>
    <row r="21" spans="1:14" ht="15" customHeight="1" x14ac:dyDescent="0.2">
      <c r="B21" s="9" t="s">
        <v>465</v>
      </c>
      <c r="C21" s="9" t="s">
        <v>71</v>
      </c>
      <c r="D21" s="9" t="s">
        <v>28</v>
      </c>
      <c r="E21" s="21" t="s">
        <v>72</v>
      </c>
      <c r="F21" s="9" t="s">
        <v>43</v>
      </c>
      <c r="G21" s="9">
        <v>1</v>
      </c>
      <c r="H21" s="17">
        <v>100</v>
      </c>
      <c r="I21" s="27">
        <f t="shared" si="1"/>
        <v>100</v>
      </c>
      <c r="J21" s="9" t="s">
        <v>44</v>
      </c>
      <c r="K21" s="9" t="s">
        <v>45</v>
      </c>
      <c r="L21" s="9" t="s">
        <v>35</v>
      </c>
      <c r="M21" s="9" t="s">
        <v>471</v>
      </c>
    </row>
    <row r="22" spans="1:14" ht="15" customHeight="1" x14ac:dyDescent="0.2">
      <c r="B22" s="9" t="s">
        <v>465</v>
      </c>
      <c r="C22" s="9" t="s">
        <v>73</v>
      </c>
      <c r="D22" s="9" t="s">
        <v>28</v>
      </c>
      <c r="E22" s="21" t="s">
        <v>74</v>
      </c>
      <c r="F22" s="9" t="s">
        <v>43</v>
      </c>
      <c r="G22" s="9">
        <v>1</v>
      </c>
      <c r="H22" s="17">
        <v>100</v>
      </c>
      <c r="I22" s="27">
        <f t="shared" si="1"/>
        <v>100</v>
      </c>
      <c r="J22" s="9" t="s">
        <v>44</v>
      </c>
      <c r="K22" s="9" t="s">
        <v>50</v>
      </c>
      <c r="L22" s="9" t="s">
        <v>35</v>
      </c>
      <c r="M22" s="9" t="s">
        <v>472</v>
      </c>
    </row>
    <row r="23" spans="1:14" ht="15" customHeight="1" x14ac:dyDescent="0.2">
      <c r="A23" s="14"/>
      <c r="B23" s="14"/>
      <c r="C23" s="14" t="s">
        <v>76</v>
      </c>
      <c r="D23" s="14" t="s">
        <v>28</v>
      </c>
      <c r="E23" s="22" t="s">
        <v>77</v>
      </c>
      <c r="F23" s="14"/>
      <c r="G23" s="14"/>
      <c r="H23" s="18"/>
      <c r="I23" s="26">
        <f>SUM(I24:I29)</f>
        <v>900</v>
      </c>
      <c r="J23" s="16"/>
      <c r="K23" s="16"/>
      <c r="L23" s="16"/>
      <c r="M23" s="16"/>
      <c r="N23" s="29"/>
    </row>
    <row r="24" spans="1:14" ht="15" customHeight="1" x14ac:dyDescent="0.2">
      <c r="B24" s="9" t="s">
        <v>465</v>
      </c>
      <c r="C24" s="9" t="s">
        <v>78</v>
      </c>
      <c r="D24" s="9" t="s">
        <v>28</v>
      </c>
      <c r="E24" s="21" t="s">
        <v>79</v>
      </c>
      <c r="F24" s="9" t="s">
        <v>33</v>
      </c>
      <c r="G24" s="24">
        <v>2</v>
      </c>
      <c r="H24" s="17">
        <v>150</v>
      </c>
      <c r="I24" s="27">
        <f t="shared" si="1"/>
        <v>300</v>
      </c>
      <c r="J24" s="9" t="s">
        <v>34</v>
      </c>
      <c r="K24" s="9" t="s">
        <v>469</v>
      </c>
      <c r="L24" s="9" t="s">
        <v>35</v>
      </c>
      <c r="M24" s="9" t="s">
        <v>80</v>
      </c>
    </row>
    <row r="25" spans="1:14" ht="15" customHeight="1" x14ac:dyDescent="0.2">
      <c r="B25" s="9" t="s">
        <v>465</v>
      </c>
      <c r="C25" s="9" t="s">
        <v>81</v>
      </c>
      <c r="D25" s="9" t="s">
        <v>28</v>
      </c>
      <c r="E25" s="21" t="s">
        <v>82</v>
      </c>
      <c r="F25" s="9" t="s">
        <v>33</v>
      </c>
      <c r="J25" s="9" t="s">
        <v>34</v>
      </c>
      <c r="K25" s="9" t="s">
        <v>469</v>
      </c>
      <c r="L25" s="9" t="s">
        <v>35</v>
      </c>
    </row>
    <row r="26" spans="1:14" ht="15" customHeight="1" x14ac:dyDescent="0.2">
      <c r="B26" s="9" t="s">
        <v>465</v>
      </c>
      <c r="C26" s="9" t="s">
        <v>83</v>
      </c>
      <c r="D26" s="9" t="s">
        <v>28</v>
      </c>
      <c r="E26" s="21" t="s">
        <v>84</v>
      </c>
      <c r="F26" s="9" t="s">
        <v>33</v>
      </c>
      <c r="J26" s="9" t="s">
        <v>34</v>
      </c>
      <c r="K26" s="9" t="s">
        <v>469</v>
      </c>
      <c r="L26" s="9" t="s">
        <v>35</v>
      </c>
    </row>
    <row r="27" spans="1:14" ht="15" customHeight="1" x14ac:dyDescent="0.2">
      <c r="B27" s="9" t="s">
        <v>465</v>
      </c>
      <c r="C27" s="9" t="s">
        <v>85</v>
      </c>
      <c r="D27" s="9" t="s">
        <v>28</v>
      </c>
      <c r="E27" s="21" t="s">
        <v>86</v>
      </c>
      <c r="F27" s="9" t="s">
        <v>33</v>
      </c>
      <c r="G27" s="24">
        <v>3</v>
      </c>
      <c r="H27" s="17">
        <v>200</v>
      </c>
      <c r="I27" s="27">
        <f t="shared" ref="I27" si="2">H27*G27</f>
        <v>600</v>
      </c>
      <c r="J27" s="9" t="s">
        <v>34</v>
      </c>
      <c r="K27" s="9" t="s">
        <v>469</v>
      </c>
      <c r="L27" s="9" t="s">
        <v>35</v>
      </c>
      <c r="M27" s="9" t="s">
        <v>87</v>
      </c>
    </row>
    <row r="28" spans="1:14" ht="15" customHeight="1" x14ac:dyDescent="0.2">
      <c r="B28" s="9" t="s">
        <v>465</v>
      </c>
      <c r="C28" s="9" t="s">
        <v>88</v>
      </c>
      <c r="D28" s="9" t="s">
        <v>28</v>
      </c>
      <c r="E28" s="21" t="s">
        <v>89</v>
      </c>
      <c r="F28" s="9" t="s">
        <v>33</v>
      </c>
      <c r="J28" s="9" t="s">
        <v>34</v>
      </c>
      <c r="K28" s="9" t="s">
        <v>469</v>
      </c>
      <c r="L28" s="9" t="s">
        <v>35</v>
      </c>
    </row>
    <row r="29" spans="1:14" ht="15" customHeight="1" x14ac:dyDescent="0.2">
      <c r="B29" s="9" t="s">
        <v>465</v>
      </c>
      <c r="C29" s="9" t="s">
        <v>90</v>
      </c>
      <c r="D29" s="9" t="s">
        <v>28</v>
      </c>
      <c r="E29" s="21" t="s">
        <v>91</v>
      </c>
      <c r="F29" s="9" t="s">
        <v>33</v>
      </c>
      <c r="J29" s="9" t="s">
        <v>34</v>
      </c>
      <c r="K29" s="9" t="s">
        <v>469</v>
      </c>
      <c r="L29" s="9" t="s">
        <v>35</v>
      </c>
    </row>
    <row r="30" spans="1:14" ht="15" customHeight="1" x14ac:dyDescent="0.2">
      <c r="A30" s="14"/>
      <c r="B30" s="14"/>
      <c r="C30" s="14" t="s">
        <v>92</v>
      </c>
      <c r="D30" s="14" t="s">
        <v>28</v>
      </c>
      <c r="E30" s="22" t="s">
        <v>93</v>
      </c>
      <c r="F30" s="14"/>
      <c r="G30" s="14"/>
      <c r="H30" s="18"/>
      <c r="I30" s="26"/>
      <c r="J30" s="16"/>
      <c r="K30" s="16"/>
      <c r="L30" s="16"/>
      <c r="M30" s="16"/>
      <c r="N30" s="29"/>
    </row>
    <row r="31" spans="1:14" ht="15" customHeight="1" x14ac:dyDescent="0.2">
      <c r="B31" s="9" t="s">
        <v>465</v>
      </c>
      <c r="C31" s="9" t="s">
        <v>94</v>
      </c>
      <c r="D31" s="9" t="s">
        <v>28</v>
      </c>
      <c r="E31" s="21" t="s">
        <v>95</v>
      </c>
      <c r="F31" s="9" t="s">
        <v>96</v>
      </c>
      <c r="J31" s="9" t="s">
        <v>44</v>
      </c>
      <c r="K31" s="9" t="s">
        <v>45</v>
      </c>
      <c r="L31" s="9" t="s">
        <v>35</v>
      </c>
    </row>
    <row r="32" spans="1:14" ht="15" customHeight="1" x14ac:dyDescent="0.2">
      <c r="B32" s="9" t="s">
        <v>465</v>
      </c>
      <c r="C32" s="9" t="s">
        <v>97</v>
      </c>
      <c r="D32" s="9" t="s">
        <v>28</v>
      </c>
      <c r="E32" s="21" t="s">
        <v>98</v>
      </c>
      <c r="F32" s="9" t="s">
        <v>96</v>
      </c>
      <c r="J32" s="9" t="s">
        <v>44</v>
      </c>
      <c r="K32" s="9" t="s">
        <v>45</v>
      </c>
      <c r="L32" s="9" t="s">
        <v>35</v>
      </c>
    </row>
    <row r="33" spans="1:14" ht="15" customHeight="1" x14ac:dyDescent="0.2">
      <c r="B33" s="9" t="s">
        <v>465</v>
      </c>
      <c r="C33" s="9" t="s">
        <v>99</v>
      </c>
      <c r="D33" s="9" t="s">
        <v>28</v>
      </c>
      <c r="E33" s="21" t="s">
        <v>100</v>
      </c>
      <c r="F33" s="9" t="s">
        <v>96</v>
      </c>
      <c r="J33" s="9" t="s">
        <v>44</v>
      </c>
      <c r="K33" s="9" t="s">
        <v>45</v>
      </c>
      <c r="L33" s="9" t="s">
        <v>35</v>
      </c>
    </row>
    <row r="34" spans="1:14" ht="15" customHeight="1" x14ac:dyDescent="0.2">
      <c r="B34" s="9" t="s">
        <v>465</v>
      </c>
      <c r="C34" s="9" t="s">
        <v>101</v>
      </c>
      <c r="D34" s="9" t="s">
        <v>28</v>
      </c>
      <c r="E34" s="21" t="s">
        <v>102</v>
      </c>
      <c r="F34" s="9" t="s">
        <v>96</v>
      </c>
      <c r="J34" s="9" t="s">
        <v>44</v>
      </c>
      <c r="K34" s="9" t="s">
        <v>45</v>
      </c>
      <c r="L34" s="9" t="s">
        <v>35</v>
      </c>
    </row>
    <row r="35" spans="1:14" ht="15" customHeight="1" x14ac:dyDescent="0.2">
      <c r="B35" s="9" t="s">
        <v>465</v>
      </c>
      <c r="C35" s="9" t="s">
        <v>103</v>
      </c>
      <c r="D35" s="9" t="s">
        <v>28</v>
      </c>
      <c r="E35" s="21" t="s">
        <v>104</v>
      </c>
      <c r="F35" s="9" t="s">
        <v>96</v>
      </c>
      <c r="J35" s="9" t="s">
        <v>44</v>
      </c>
      <c r="K35" s="9" t="s">
        <v>45</v>
      </c>
      <c r="L35" s="9" t="s">
        <v>35</v>
      </c>
    </row>
    <row r="36" spans="1:14" ht="15" customHeight="1" x14ac:dyDescent="0.2">
      <c r="A36" s="14"/>
      <c r="B36" s="14"/>
      <c r="C36" s="14" t="s">
        <v>105</v>
      </c>
      <c r="D36" s="14" t="s">
        <v>28</v>
      </c>
      <c r="E36" s="22" t="s">
        <v>106</v>
      </c>
      <c r="F36" s="14"/>
      <c r="G36" s="14"/>
      <c r="H36" s="18"/>
      <c r="I36" s="26"/>
      <c r="J36" s="16"/>
      <c r="K36" s="16"/>
      <c r="L36" s="16"/>
      <c r="M36" s="16"/>
      <c r="N36" s="29"/>
    </row>
    <row r="37" spans="1:14" ht="15" customHeight="1" x14ac:dyDescent="0.2">
      <c r="B37" s="9" t="s">
        <v>465</v>
      </c>
      <c r="C37" s="9" t="s">
        <v>107</v>
      </c>
      <c r="D37" s="9" t="s">
        <v>28</v>
      </c>
      <c r="E37" s="21" t="s">
        <v>108</v>
      </c>
      <c r="F37" s="9" t="s">
        <v>96</v>
      </c>
      <c r="J37" s="9" t="s">
        <v>44</v>
      </c>
      <c r="K37" s="9" t="s">
        <v>45</v>
      </c>
      <c r="L37" s="9" t="s">
        <v>35</v>
      </c>
    </row>
    <row r="38" spans="1:14" ht="15" customHeight="1" x14ac:dyDescent="0.2">
      <c r="B38" s="9" t="s">
        <v>465</v>
      </c>
      <c r="C38" s="9" t="s">
        <v>109</v>
      </c>
      <c r="D38" s="9" t="s">
        <v>28</v>
      </c>
      <c r="E38" s="21" t="s">
        <v>110</v>
      </c>
      <c r="F38" s="9" t="s">
        <v>96</v>
      </c>
      <c r="J38" s="9" t="s">
        <v>44</v>
      </c>
      <c r="K38" s="9" t="s">
        <v>45</v>
      </c>
      <c r="L38" s="9" t="s">
        <v>35</v>
      </c>
    </row>
    <row r="39" spans="1:14" ht="15" customHeight="1" x14ac:dyDescent="0.2">
      <c r="A39" s="14" t="s">
        <v>463</v>
      </c>
      <c r="B39" s="14" t="s">
        <v>465</v>
      </c>
      <c r="C39" s="14">
        <v>3</v>
      </c>
      <c r="D39" s="14" t="s">
        <v>111</v>
      </c>
      <c r="E39" s="22" t="s">
        <v>111</v>
      </c>
      <c r="F39" s="14"/>
      <c r="G39" s="16"/>
      <c r="H39" s="18"/>
      <c r="I39" s="26">
        <f>I40+I54+I57+I67+I70+I75+I79</f>
        <v>70520</v>
      </c>
      <c r="J39" s="16"/>
      <c r="K39" s="16"/>
      <c r="L39" s="16"/>
      <c r="M39" s="16"/>
      <c r="N39" s="29"/>
    </row>
    <row r="40" spans="1:14" ht="15" customHeight="1" x14ac:dyDescent="0.2">
      <c r="A40" s="14"/>
      <c r="B40" s="14"/>
      <c r="C40" s="14" t="s">
        <v>112</v>
      </c>
      <c r="D40" s="14" t="s">
        <v>111</v>
      </c>
      <c r="E40" s="22" t="s">
        <v>113</v>
      </c>
      <c r="F40" s="14"/>
      <c r="G40" s="16"/>
      <c r="H40" s="18"/>
      <c r="I40" s="26">
        <f>SUM(I41:I53)</f>
        <v>18500</v>
      </c>
      <c r="J40" s="16"/>
      <c r="K40" s="16"/>
      <c r="L40" s="16"/>
      <c r="M40" s="16"/>
      <c r="N40" s="29"/>
    </row>
    <row r="41" spans="1:14" ht="15" customHeight="1" x14ac:dyDescent="0.2">
      <c r="B41" s="9" t="s">
        <v>465</v>
      </c>
      <c r="C41" s="9" t="s">
        <v>114</v>
      </c>
      <c r="D41" s="9" t="s">
        <v>111</v>
      </c>
      <c r="E41" s="21" t="s">
        <v>115</v>
      </c>
      <c r="F41" s="9" t="s">
        <v>116</v>
      </c>
      <c r="G41" s="19">
        <v>1</v>
      </c>
      <c r="H41" s="17">
        <v>500</v>
      </c>
      <c r="I41" s="27">
        <f>H41*G41</f>
        <v>500</v>
      </c>
      <c r="J41" s="9" t="s">
        <v>44</v>
      </c>
      <c r="K41" s="9" t="s">
        <v>45</v>
      </c>
      <c r="L41" s="9" t="s">
        <v>117</v>
      </c>
      <c r="M41" s="9" t="s">
        <v>17</v>
      </c>
    </row>
    <row r="42" spans="1:14" ht="15" customHeight="1" x14ac:dyDescent="0.2">
      <c r="B42" s="9" t="s">
        <v>465</v>
      </c>
      <c r="C42" s="9" t="s">
        <v>118</v>
      </c>
      <c r="D42" s="9" t="s">
        <v>111</v>
      </c>
      <c r="E42" s="21" t="s">
        <v>119</v>
      </c>
      <c r="F42" s="9" t="s">
        <v>116</v>
      </c>
      <c r="G42" s="19">
        <v>1</v>
      </c>
      <c r="H42" s="17">
        <v>1000</v>
      </c>
      <c r="I42" s="27">
        <f t="shared" ref="I42:I69" si="3">H42*G42</f>
        <v>1000</v>
      </c>
      <c r="J42" s="9" t="s">
        <v>44</v>
      </c>
      <c r="K42" s="9" t="s">
        <v>45</v>
      </c>
      <c r="L42" s="9" t="s">
        <v>117</v>
      </c>
      <c r="M42" s="9" t="s">
        <v>17</v>
      </c>
    </row>
    <row r="43" spans="1:14" ht="15" customHeight="1" x14ac:dyDescent="0.2">
      <c r="B43" s="9" t="s">
        <v>465</v>
      </c>
      <c r="C43" s="9" t="s">
        <v>120</v>
      </c>
      <c r="D43" s="9" t="s">
        <v>111</v>
      </c>
      <c r="E43" s="21" t="s">
        <v>121</v>
      </c>
      <c r="F43" s="9" t="s">
        <v>116</v>
      </c>
      <c r="G43" s="19">
        <v>1</v>
      </c>
      <c r="H43" s="17">
        <v>5000</v>
      </c>
      <c r="I43" s="27">
        <f t="shared" si="3"/>
        <v>5000</v>
      </c>
      <c r="J43" s="9" t="s">
        <v>44</v>
      </c>
      <c r="K43" s="9" t="s">
        <v>45</v>
      </c>
      <c r="L43" s="9" t="s">
        <v>117</v>
      </c>
      <c r="M43" s="9" t="s">
        <v>17</v>
      </c>
    </row>
    <row r="44" spans="1:14" ht="15" customHeight="1" x14ac:dyDescent="0.2">
      <c r="B44" s="9" t="s">
        <v>465</v>
      </c>
      <c r="C44" s="9" t="s">
        <v>122</v>
      </c>
      <c r="D44" s="9" t="s">
        <v>111</v>
      </c>
      <c r="E44" s="21" t="s">
        <v>123</v>
      </c>
      <c r="F44" s="9" t="s">
        <v>116</v>
      </c>
      <c r="G44" s="19">
        <v>1</v>
      </c>
      <c r="H44" s="17">
        <v>1000</v>
      </c>
      <c r="I44" s="27">
        <f t="shared" si="3"/>
        <v>1000</v>
      </c>
      <c r="J44" s="9" t="s">
        <v>44</v>
      </c>
      <c r="K44" s="9" t="s">
        <v>45</v>
      </c>
      <c r="L44" s="9" t="s">
        <v>117</v>
      </c>
      <c r="M44" s="9" t="s">
        <v>17</v>
      </c>
    </row>
    <row r="45" spans="1:14" ht="15" customHeight="1" x14ac:dyDescent="0.2">
      <c r="B45" s="9" t="s">
        <v>465</v>
      </c>
      <c r="C45" s="9" t="s">
        <v>124</v>
      </c>
      <c r="D45" s="9" t="s">
        <v>111</v>
      </c>
      <c r="E45" s="21" t="s">
        <v>125</v>
      </c>
      <c r="F45" s="9" t="s">
        <v>116</v>
      </c>
      <c r="G45" s="19">
        <v>1</v>
      </c>
      <c r="H45" s="17">
        <v>500</v>
      </c>
      <c r="I45" s="27">
        <f t="shared" si="3"/>
        <v>500</v>
      </c>
      <c r="J45" s="9" t="s">
        <v>44</v>
      </c>
      <c r="K45" s="9" t="s">
        <v>45</v>
      </c>
      <c r="L45" s="9" t="s">
        <v>117</v>
      </c>
      <c r="M45" s="9" t="s">
        <v>17</v>
      </c>
    </row>
    <row r="46" spans="1:14" ht="15" customHeight="1" x14ac:dyDescent="0.2">
      <c r="B46" s="9" t="s">
        <v>465</v>
      </c>
      <c r="C46" s="9" t="s">
        <v>126</v>
      </c>
      <c r="D46" s="9" t="s">
        <v>111</v>
      </c>
      <c r="E46" s="21" t="s">
        <v>127</v>
      </c>
      <c r="F46" s="9" t="s">
        <v>116</v>
      </c>
      <c r="G46" s="19">
        <v>1</v>
      </c>
      <c r="H46" s="17">
        <v>500</v>
      </c>
      <c r="I46" s="27">
        <f t="shared" si="3"/>
        <v>500</v>
      </c>
      <c r="J46" s="9" t="s">
        <v>44</v>
      </c>
      <c r="K46" s="9" t="s">
        <v>45</v>
      </c>
      <c r="L46" s="9" t="s">
        <v>117</v>
      </c>
      <c r="M46" s="9" t="s">
        <v>17</v>
      </c>
    </row>
    <row r="47" spans="1:14" ht="15" customHeight="1" x14ac:dyDescent="0.2">
      <c r="B47" s="9" t="s">
        <v>465</v>
      </c>
      <c r="C47" s="9" t="s">
        <v>128</v>
      </c>
      <c r="D47" s="9" t="s">
        <v>111</v>
      </c>
      <c r="E47" s="21" t="s">
        <v>129</v>
      </c>
      <c r="F47" s="9" t="s">
        <v>116</v>
      </c>
      <c r="G47" s="19">
        <v>1</v>
      </c>
      <c r="H47" s="17">
        <v>2500</v>
      </c>
      <c r="I47" s="27">
        <f t="shared" si="3"/>
        <v>2500</v>
      </c>
      <c r="J47" s="9" t="s">
        <v>44</v>
      </c>
      <c r="K47" s="9" t="s">
        <v>45</v>
      </c>
      <c r="L47" s="9" t="s">
        <v>117</v>
      </c>
      <c r="M47" s="9" t="s">
        <v>17</v>
      </c>
    </row>
    <row r="48" spans="1:14" ht="15" customHeight="1" x14ac:dyDescent="0.2">
      <c r="B48" s="9" t="s">
        <v>465</v>
      </c>
      <c r="C48" s="9" t="s">
        <v>130</v>
      </c>
      <c r="D48" s="9" t="s">
        <v>111</v>
      </c>
      <c r="E48" s="21" t="s">
        <v>131</v>
      </c>
      <c r="F48" s="9" t="s">
        <v>116</v>
      </c>
      <c r="G48" s="19">
        <v>1</v>
      </c>
      <c r="H48" s="17">
        <v>5000</v>
      </c>
      <c r="I48" s="27">
        <f t="shared" si="3"/>
        <v>5000</v>
      </c>
      <c r="J48" s="9" t="s">
        <v>44</v>
      </c>
      <c r="K48" s="9" t="s">
        <v>45</v>
      </c>
      <c r="L48" s="9" t="s">
        <v>117</v>
      </c>
      <c r="M48" s="9" t="s">
        <v>17</v>
      </c>
    </row>
    <row r="49" spans="1:14" ht="15" customHeight="1" x14ac:dyDescent="0.2">
      <c r="B49" s="9" t="s">
        <v>465</v>
      </c>
      <c r="C49" s="9" t="s">
        <v>132</v>
      </c>
      <c r="D49" s="9" t="s">
        <v>111</v>
      </c>
      <c r="E49" s="21" t="s">
        <v>133</v>
      </c>
      <c r="F49" s="9" t="s">
        <v>116</v>
      </c>
      <c r="G49" s="19">
        <v>1</v>
      </c>
      <c r="H49" s="17">
        <v>500</v>
      </c>
      <c r="I49" s="27">
        <f t="shared" si="3"/>
        <v>500</v>
      </c>
      <c r="J49" s="9" t="s">
        <v>44</v>
      </c>
      <c r="K49" s="9" t="s">
        <v>45</v>
      </c>
      <c r="L49" s="9" t="s">
        <v>117</v>
      </c>
      <c r="M49" s="9" t="s">
        <v>17</v>
      </c>
    </row>
    <row r="50" spans="1:14" ht="15" customHeight="1" x14ac:dyDescent="0.2">
      <c r="B50" s="9" t="s">
        <v>465</v>
      </c>
      <c r="C50" s="9" t="s">
        <v>134</v>
      </c>
      <c r="D50" s="9" t="s">
        <v>111</v>
      </c>
      <c r="E50" s="21" t="s">
        <v>135</v>
      </c>
      <c r="F50" s="9" t="s">
        <v>116</v>
      </c>
      <c r="G50" s="19">
        <v>1</v>
      </c>
      <c r="H50" s="17">
        <v>500</v>
      </c>
      <c r="I50" s="27">
        <f t="shared" si="3"/>
        <v>500</v>
      </c>
      <c r="J50" s="9" t="s">
        <v>44</v>
      </c>
      <c r="K50" s="9" t="s">
        <v>45</v>
      </c>
      <c r="L50" s="9" t="s">
        <v>117</v>
      </c>
      <c r="M50" s="9" t="s">
        <v>17</v>
      </c>
    </row>
    <row r="51" spans="1:14" ht="15" customHeight="1" x14ac:dyDescent="0.2">
      <c r="B51" s="9" t="s">
        <v>465</v>
      </c>
      <c r="C51" s="9" t="s">
        <v>136</v>
      </c>
      <c r="D51" s="9" t="s">
        <v>111</v>
      </c>
      <c r="E51" s="21" t="s">
        <v>137</v>
      </c>
      <c r="F51" s="9" t="s">
        <v>116</v>
      </c>
      <c r="G51" s="19">
        <v>1</v>
      </c>
      <c r="H51" s="17">
        <v>1000</v>
      </c>
      <c r="I51" s="27">
        <f t="shared" si="3"/>
        <v>1000</v>
      </c>
      <c r="J51" s="9" t="s">
        <v>44</v>
      </c>
      <c r="K51" s="9" t="s">
        <v>462</v>
      </c>
      <c r="L51" s="9" t="s">
        <v>117</v>
      </c>
      <c r="M51" s="9" t="s">
        <v>18</v>
      </c>
    </row>
    <row r="52" spans="1:14" ht="15" customHeight="1" x14ac:dyDescent="0.2">
      <c r="B52" s="9" t="s">
        <v>465</v>
      </c>
      <c r="C52" s="9" t="s">
        <v>138</v>
      </c>
      <c r="D52" s="9" t="s">
        <v>111</v>
      </c>
      <c r="E52" s="21" t="s">
        <v>139</v>
      </c>
      <c r="F52" s="9" t="s">
        <v>116</v>
      </c>
      <c r="G52" s="19">
        <v>1</v>
      </c>
      <c r="H52" s="17">
        <v>250</v>
      </c>
      <c r="I52" s="27">
        <f t="shared" si="3"/>
        <v>250</v>
      </c>
      <c r="J52" s="9" t="s">
        <v>44</v>
      </c>
      <c r="K52" s="9" t="s">
        <v>45</v>
      </c>
      <c r="L52" s="9" t="s">
        <v>117</v>
      </c>
      <c r="M52" s="9" t="s">
        <v>17</v>
      </c>
    </row>
    <row r="53" spans="1:14" ht="15" customHeight="1" x14ac:dyDescent="0.2">
      <c r="B53" s="9" t="s">
        <v>465</v>
      </c>
      <c r="C53" s="9" t="s">
        <v>140</v>
      </c>
      <c r="D53" s="9" t="s">
        <v>111</v>
      </c>
      <c r="E53" s="21" t="s">
        <v>141</v>
      </c>
      <c r="F53" s="9" t="s">
        <v>116</v>
      </c>
      <c r="G53" s="19">
        <v>1</v>
      </c>
      <c r="H53" s="17">
        <v>250</v>
      </c>
      <c r="I53" s="27">
        <f t="shared" si="3"/>
        <v>250</v>
      </c>
      <c r="J53" s="9" t="s">
        <v>44</v>
      </c>
      <c r="K53" s="9" t="s">
        <v>45</v>
      </c>
      <c r="L53" s="9" t="s">
        <v>117</v>
      </c>
      <c r="M53" s="9" t="s">
        <v>17</v>
      </c>
    </row>
    <row r="54" spans="1:14" ht="15" customHeight="1" x14ac:dyDescent="0.2">
      <c r="A54" s="14"/>
      <c r="B54" s="14"/>
      <c r="C54" s="14" t="s">
        <v>142</v>
      </c>
      <c r="D54" s="14" t="s">
        <v>111</v>
      </c>
      <c r="E54" s="22" t="s">
        <v>143</v>
      </c>
      <c r="F54" s="14"/>
      <c r="G54" s="16"/>
      <c r="H54" s="18"/>
      <c r="I54" s="26">
        <f>I55+I56</f>
        <v>3550</v>
      </c>
      <c r="J54" s="16"/>
      <c r="K54" s="16"/>
      <c r="L54" s="16"/>
      <c r="M54" s="16"/>
      <c r="N54" s="29"/>
    </row>
    <row r="55" spans="1:14" ht="15" customHeight="1" x14ac:dyDescent="0.2">
      <c r="B55" s="9" t="s">
        <v>465</v>
      </c>
      <c r="C55" s="9" t="s">
        <v>144</v>
      </c>
      <c r="D55" s="9" t="s">
        <v>111</v>
      </c>
      <c r="E55" s="21" t="s">
        <v>145</v>
      </c>
      <c r="F55" s="9" t="s">
        <v>33</v>
      </c>
      <c r="G55" s="19">
        <v>11</v>
      </c>
      <c r="H55" s="17">
        <v>300</v>
      </c>
      <c r="I55" s="27">
        <f t="shared" si="3"/>
        <v>3300</v>
      </c>
      <c r="J55" s="9" t="s">
        <v>34</v>
      </c>
      <c r="K55" s="9" t="s">
        <v>468</v>
      </c>
      <c r="L55" s="9" t="s">
        <v>24</v>
      </c>
      <c r="M55" s="9" t="s">
        <v>146</v>
      </c>
    </row>
    <row r="56" spans="1:14" ht="15" customHeight="1" x14ac:dyDescent="0.2">
      <c r="B56" s="9" t="s">
        <v>465</v>
      </c>
      <c r="C56" s="9" t="s">
        <v>147</v>
      </c>
      <c r="D56" s="9" t="s">
        <v>111</v>
      </c>
      <c r="E56" s="21" t="s">
        <v>148</v>
      </c>
      <c r="F56" s="9" t="s">
        <v>116</v>
      </c>
      <c r="G56" s="19">
        <v>1</v>
      </c>
      <c r="H56" s="17">
        <v>250</v>
      </c>
      <c r="I56" s="27">
        <f t="shared" si="3"/>
        <v>250</v>
      </c>
      <c r="J56" s="9" t="s">
        <v>44</v>
      </c>
      <c r="K56" s="9" t="s">
        <v>45</v>
      </c>
      <c r="L56" s="9" t="s">
        <v>35</v>
      </c>
      <c r="M56" s="9" t="s">
        <v>473</v>
      </c>
    </row>
    <row r="57" spans="1:14" ht="15" customHeight="1" x14ac:dyDescent="0.2">
      <c r="A57" s="14"/>
      <c r="B57" s="14"/>
      <c r="C57" s="14" t="s">
        <v>149</v>
      </c>
      <c r="D57" s="14" t="s">
        <v>111</v>
      </c>
      <c r="E57" s="22" t="s">
        <v>150</v>
      </c>
      <c r="F57" s="14"/>
      <c r="G57" s="16"/>
      <c r="H57" s="18"/>
      <c r="I57" s="26">
        <f>SUM(I58:I66)</f>
        <v>7370</v>
      </c>
      <c r="J57" s="16"/>
      <c r="K57" s="16"/>
      <c r="L57" s="16"/>
      <c r="M57" s="16"/>
      <c r="N57" s="29"/>
    </row>
    <row r="58" spans="1:14" ht="15" customHeight="1" x14ac:dyDescent="0.2">
      <c r="B58" s="9" t="s">
        <v>465</v>
      </c>
      <c r="C58" s="9" t="s">
        <v>151</v>
      </c>
      <c r="D58" s="9" t="s">
        <v>111</v>
      </c>
      <c r="E58" s="21" t="s">
        <v>152</v>
      </c>
      <c r="F58" s="9" t="s">
        <v>33</v>
      </c>
      <c r="G58" s="19">
        <v>11</v>
      </c>
      <c r="H58" s="17">
        <v>150</v>
      </c>
      <c r="I58" s="27">
        <f t="shared" si="3"/>
        <v>1650</v>
      </c>
      <c r="J58" s="9" t="s">
        <v>34</v>
      </c>
      <c r="K58" s="9" t="s">
        <v>468</v>
      </c>
      <c r="L58" s="9" t="s">
        <v>24</v>
      </c>
      <c r="M58" s="9" t="s">
        <v>146</v>
      </c>
    </row>
    <row r="59" spans="1:14" ht="15" customHeight="1" x14ac:dyDescent="0.2">
      <c r="B59" s="9" t="s">
        <v>465</v>
      </c>
      <c r="C59" s="9" t="s">
        <v>153</v>
      </c>
      <c r="D59" s="9" t="s">
        <v>111</v>
      </c>
      <c r="E59" s="21" t="s">
        <v>154</v>
      </c>
      <c r="F59" s="9" t="s">
        <v>33</v>
      </c>
      <c r="G59" s="19">
        <v>11</v>
      </c>
      <c r="H59" s="17">
        <v>50</v>
      </c>
      <c r="I59" s="27">
        <f t="shared" si="3"/>
        <v>550</v>
      </c>
      <c r="J59" s="9" t="s">
        <v>34</v>
      </c>
      <c r="K59" s="9" t="s">
        <v>468</v>
      </c>
      <c r="L59" s="9" t="s">
        <v>24</v>
      </c>
      <c r="M59" s="9" t="s">
        <v>146</v>
      </c>
    </row>
    <row r="60" spans="1:14" ht="15" customHeight="1" x14ac:dyDescent="0.2">
      <c r="B60" s="9" t="s">
        <v>465</v>
      </c>
      <c r="C60" s="9" t="s">
        <v>155</v>
      </c>
      <c r="D60" s="9" t="s">
        <v>111</v>
      </c>
      <c r="E60" s="21" t="s">
        <v>156</v>
      </c>
      <c r="F60" s="9" t="s">
        <v>33</v>
      </c>
      <c r="G60" s="19">
        <v>11</v>
      </c>
      <c r="H60" s="17">
        <v>50</v>
      </c>
      <c r="I60" s="27">
        <f t="shared" si="3"/>
        <v>550</v>
      </c>
      <c r="J60" s="9" t="s">
        <v>34</v>
      </c>
      <c r="K60" s="9" t="s">
        <v>468</v>
      </c>
      <c r="L60" s="9" t="s">
        <v>24</v>
      </c>
      <c r="M60" s="9" t="s">
        <v>146</v>
      </c>
    </row>
    <row r="61" spans="1:14" ht="15" customHeight="1" x14ac:dyDescent="0.2">
      <c r="B61" s="9" t="s">
        <v>465</v>
      </c>
      <c r="C61" s="9" t="s">
        <v>157</v>
      </c>
      <c r="D61" s="9" t="s">
        <v>111</v>
      </c>
      <c r="E61" s="21" t="s">
        <v>158</v>
      </c>
      <c r="F61" s="9" t="s">
        <v>33</v>
      </c>
      <c r="G61" s="19">
        <v>11</v>
      </c>
      <c r="H61" s="17">
        <v>80</v>
      </c>
      <c r="I61" s="27">
        <f t="shared" si="3"/>
        <v>880</v>
      </c>
      <c r="J61" s="9" t="s">
        <v>34</v>
      </c>
      <c r="K61" s="9" t="s">
        <v>468</v>
      </c>
      <c r="L61" s="9" t="s">
        <v>24</v>
      </c>
      <c r="M61" s="9" t="s">
        <v>146</v>
      </c>
    </row>
    <row r="62" spans="1:14" ht="15" customHeight="1" x14ac:dyDescent="0.2">
      <c r="B62" s="9" t="s">
        <v>465</v>
      </c>
      <c r="C62" s="9" t="s">
        <v>159</v>
      </c>
      <c r="D62" s="9" t="s">
        <v>111</v>
      </c>
      <c r="E62" s="21" t="s">
        <v>160</v>
      </c>
      <c r="F62" s="9" t="s">
        <v>33</v>
      </c>
      <c r="G62" s="19">
        <v>11</v>
      </c>
      <c r="H62" s="17">
        <v>80</v>
      </c>
      <c r="I62" s="27">
        <f t="shared" si="3"/>
        <v>880</v>
      </c>
      <c r="J62" s="9" t="s">
        <v>34</v>
      </c>
      <c r="K62" s="9" t="s">
        <v>468</v>
      </c>
      <c r="L62" s="9" t="s">
        <v>24</v>
      </c>
      <c r="M62" s="9" t="s">
        <v>146</v>
      </c>
    </row>
    <row r="63" spans="1:14" ht="15" customHeight="1" x14ac:dyDescent="0.2">
      <c r="B63" s="9" t="s">
        <v>465</v>
      </c>
      <c r="C63" s="9" t="s">
        <v>161</v>
      </c>
      <c r="D63" s="9" t="s">
        <v>111</v>
      </c>
      <c r="E63" s="21" t="s">
        <v>162</v>
      </c>
      <c r="F63" s="9" t="s">
        <v>33</v>
      </c>
      <c r="G63" s="19">
        <v>11</v>
      </c>
      <c r="H63" s="17">
        <v>80</v>
      </c>
      <c r="I63" s="27">
        <f t="shared" si="3"/>
        <v>880</v>
      </c>
      <c r="J63" s="9" t="s">
        <v>34</v>
      </c>
      <c r="K63" s="9" t="s">
        <v>468</v>
      </c>
      <c r="L63" s="9" t="s">
        <v>24</v>
      </c>
      <c r="M63" s="9" t="s">
        <v>146</v>
      </c>
    </row>
    <row r="64" spans="1:14" ht="15" customHeight="1" x14ac:dyDescent="0.2">
      <c r="B64" s="9" t="s">
        <v>465</v>
      </c>
      <c r="C64" s="9" t="s">
        <v>163</v>
      </c>
      <c r="D64" s="9" t="s">
        <v>111</v>
      </c>
      <c r="E64" s="21" t="s">
        <v>164</v>
      </c>
      <c r="F64" s="9" t="s">
        <v>33</v>
      </c>
      <c r="G64" s="19"/>
      <c r="J64" s="9" t="s">
        <v>34</v>
      </c>
      <c r="K64" s="9" t="s">
        <v>468</v>
      </c>
      <c r="L64" s="9" t="s">
        <v>24</v>
      </c>
    </row>
    <row r="65" spans="1:14" ht="15" customHeight="1" x14ac:dyDescent="0.2">
      <c r="B65" s="9" t="s">
        <v>465</v>
      </c>
      <c r="C65" s="9" t="s">
        <v>165</v>
      </c>
      <c r="D65" s="9" t="s">
        <v>111</v>
      </c>
      <c r="E65" s="21" t="s">
        <v>166</v>
      </c>
      <c r="F65" s="9" t="s">
        <v>33</v>
      </c>
      <c r="G65" s="19">
        <v>11</v>
      </c>
      <c r="H65" s="17">
        <v>100</v>
      </c>
      <c r="I65" s="27">
        <f t="shared" si="3"/>
        <v>1100</v>
      </c>
      <c r="J65" s="9" t="s">
        <v>34</v>
      </c>
      <c r="K65" s="9" t="s">
        <v>468</v>
      </c>
      <c r="L65" s="9" t="s">
        <v>24</v>
      </c>
      <c r="M65" s="9" t="s">
        <v>146</v>
      </c>
    </row>
    <row r="66" spans="1:14" ht="15" customHeight="1" x14ac:dyDescent="0.2">
      <c r="B66" s="9" t="s">
        <v>465</v>
      </c>
      <c r="C66" s="9" t="s">
        <v>167</v>
      </c>
      <c r="D66" s="9" t="s">
        <v>111</v>
      </c>
      <c r="E66" s="21" t="s">
        <v>168</v>
      </c>
      <c r="F66" s="9" t="s">
        <v>33</v>
      </c>
      <c r="G66" s="19">
        <v>11</v>
      </c>
      <c r="H66" s="17">
        <v>80</v>
      </c>
      <c r="I66" s="27">
        <f t="shared" si="3"/>
        <v>880</v>
      </c>
      <c r="J66" s="9" t="s">
        <v>34</v>
      </c>
      <c r="K66" s="9" t="s">
        <v>468</v>
      </c>
      <c r="L66" s="9" t="s">
        <v>24</v>
      </c>
      <c r="M66" s="9" t="s">
        <v>146</v>
      </c>
    </row>
    <row r="67" spans="1:14" ht="15" customHeight="1" x14ac:dyDescent="0.2">
      <c r="A67" s="14"/>
      <c r="B67" s="14"/>
      <c r="C67" s="14" t="s">
        <v>169</v>
      </c>
      <c r="D67" s="14" t="s">
        <v>111</v>
      </c>
      <c r="E67" s="22" t="s">
        <v>170</v>
      </c>
      <c r="F67" s="14"/>
      <c r="G67" s="16"/>
      <c r="H67" s="18"/>
      <c r="I67" s="26">
        <f>I68+I69</f>
        <v>12000</v>
      </c>
      <c r="J67" s="16"/>
      <c r="K67" s="16"/>
      <c r="L67" s="16"/>
      <c r="M67" s="16"/>
      <c r="N67" s="29"/>
    </row>
    <row r="68" spans="1:14" ht="15" customHeight="1" x14ac:dyDescent="0.2">
      <c r="B68" s="9" t="s">
        <v>465</v>
      </c>
      <c r="C68" s="9" t="s">
        <v>171</v>
      </c>
      <c r="D68" s="9" t="s">
        <v>111</v>
      </c>
      <c r="E68" s="21" t="s">
        <v>172</v>
      </c>
      <c r="F68" s="9" t="s">
        <v>33</v>
      </c>
      <c r="G68" s="19">
        <v>11</v>
      </c>
      <c r="H68" s="17">
        <v>1000</v>
      </c>
      <c r="I68" s="27">
        <f t="shared" si="3"/>
        <v>11000</v>
      </c>
      <c r="J68" s="9" t="s">
        <v>34</v>
      </c>
      <c r="K68" s="9" t="s">
        <v>468</v>
      </c>
      <c r="L68" s="9" t="s">
        <v>24</v>
      </c>
      <c r="M68" s="9" t="s">
        <v>146</v>
      </c>
    </row>
    <row r="69" spans="1:14" ht="15" customHeight="1" x14ac:dyDescent="0.2">
      <c r="B69" s="9" t="s">
        <v>465</v>
      </c>
      <c r="C69" s="9" t="s">
        <v>173</v>
      </c>
      <c r="D69" s="9" t="s">
        <v>111</v>
      </c>
      <c r="E69" s="21" t="s">
        <v>174</v>
      </c>
      <c r="F69" s="9" t="s">
        <v>116</v>
      </c>
      <c r="G69" s="19">
        <v>1</v>
      </c>
      <c r="H69" s="17">
        <v>1000</v>
      </c>
      <c r="I69" s="27">
        <f t="shared" si="3"/>
        <v>1000</v>
      </c>
      <c r="J69" s="9" t="s">
        <v>44</v>
      </c>
      <c r="K69" s="9" t="s">
        <v>45</v>
      </c>
      <c r="L69" s="9" t="s">
        <v>117</v>
      </c>
      <c r="M69" s="9" t="s">
        <v>17</v>
      </c>
    </row>
    <row r="70" spans="1:14" ht="15" customHeight="1" x14ac:dyDescent="0.2">
      <c r="A70" s="14"/>
      <c r="B70" s="14"/>
      <c r="C70" s="14" t="s">
        <v>175</v>
      </c>
      <c r="D70" s="14" t="s">
        <v>111</v>
      </c>
      <c r="E70" s="22" t="s">
        <v>176</v>
      </c>
      <c r="F70" s="14"/>
      <c r="G70" s="16"/>
      <c r="H70" s="18"/>
      <c r="I70" s="26">
        <f>SUM(I71:I74)</f>
        <v>11000</v>
      </c>
      <c r="J70" s="16"/>
      <c r="K70" s="16"/>
      <c r="L70" s="16"/>
      <c r="M70" s="16"/>
      <c r="N70" s="29"/>
    </row>
    <row r="71" spans="1:14" ht="15" customHeight="1" x14ac:dyDescent="0.2">
      <c r="B71" s="9" t="s">
        <v>465</v>
      </c>
      <c r="C71" s="9" t="s">
        <v>177</v>
      </c>
      <c r="D71" s="9" t="s">
        <v>111</v>
      </c>
      <c r="E71" s="21" t="s">
        <v>178</v>
      </c>
      <c r="F71" s="9" t="s">
        <v>33</v>
      </c>
      <c r="G71" s="19">
        <v>11</v>
      </c>
      <c r="H71" s="17">
        <v>250</v>
      </c>
      <c r="I71" s="27">
        <f t="shared" ref="I71:I74" si="4">H71*G71</f>
        <v>2750</v>
      </c>
      <c r="J71" s="9" t="s">
        <v>34</v>
      </c>
      <c r="K71" s="9" t="s">
        <v>468</v>
      </c>
      <c r="L71" s="9" t="s">
        <v>24</v>
      </c>
      <c r="M71" s="9" t="s">
        <v>146</v>
      </c>
    </row>
    <row r="72" spans="1:14" ht="15" customHeight="1" x14ac:dyDescent="0.2">
      <c r="B72" s="9" t="s">
        <v>465</v>
      </c>
      <c r="C72" s="9" t="s">
        <v>179</v>
      </c>
      <c r="D72" s="9" t="s">
        <v>111</v>
      </c>
      <c r="E72" s="21" t="s">
        <v>180</v>
      </c>
      <c r="F72" s="9" t="s">
        <v>33</v>
      </c>
      <c r="G72" s="19">
        <v>11</v>
      </c>
      <c r="H72" s="17">
        <v>250</v>
      </c>
      <c r="I72" s="27">
        <f t="shared" si="4"/>
        <v>2750</v>
      </c>
      <c r="J72" s="9" t="s">
        <v>34</v>
      </c>
      <c r="K72" s="9" t="s">
        <v>468</v>
      </c>
      <c r="L72" s="9" t="s">
        <v>24</v>
      </c>
      <c r="M72" s="9" t="s">
        <v>146</v>
      </c>
    </row>
    <row r="73" spans="1:14" ht="15" customHeight="1" x14ac:dyDescent="0.2">
      <c r="B73" s="9" t="s">
        <v>465</v>
      </c>
      <c r="C73" s="9" t="s">
        <v>181</v>
      </c>
      <c r="D73" s="9" t="s">
        <v>111</v>
      </c>
      <c r="E73" s="21" t="s">
        <v>182</v>
      </c>
      <c r="F73" s="9" t="s">
        <v>33</v>
      </c>
      <c r="G73" s="19">
        <v>11</v>
      </c>
      <c r="H73" s="17">
        <v>250</v>
      </c>
      <c r="I73" s="27">
        <f t="shared" si="4"/>
        <v>2750</v>
      </c>
      <c r="J73" s="9" t="s">
        <v>34</v>
      </c>
      <c r="K73" s="9" t="s">
        <v>468</v>
      </c>
      <c r="L73" s="9" t="s">
        <v>24</v>
      </c>
      <c r="M73" s="9" t="s">
        <v>146</v>
      </c>
    </row>
    <row r="74" spans="1:14" ht="15" customHeight="1" x14ac:dyDescent="0.2">
      <c r="B74" s="9" t="s">
        <v>465</v>
      </c>
      <c r="C74" s="9" t="s">
        <v>183</v>
      </c>
      <c r="D74" s="9" t="s">
        <v>111</v>
      </c>
      <c r="E74" s="21" t="s">
        <v>184</v>
      </c>
      <c r="F74" s="9" t="s">
        <v>33</v>
      </c>
      <c r="G74" s="19">
        <v>11</v>
      </c>
      <c r="H74" s="17">
        <v>250</v>
      </c>
      <c r="I74" s="27">
        <f t="shared" si="4"/>
        <v>2750</v>
      </c>
      <c r="J74" s="9" t="s">
        <v>34</v>
      </c>
      <c r="K74" s="9" t="s">
        <v>468</v>
      </c>
      <c r="L74" s="9" t="s">
        <v>24</v>
      </c>
      <c r="M74" s="9" t="s">
        <v>146</v>
      </c>
    </row>
    <row r="75" spans="1:14" ht="15" customHeight="1" x14ac:dyDescent="0.2">
      <c r="A75" s="14"/>
      <c r="B75" s="14"/>
      <c r="C75" s="14" t="s">
        <v>185</v>
      </c>
      <c r="D75" s="14" t="s">
        <v>111</v>
      </c>
      <c r="E75" s="22" t="s">
        <v>186</v>
      </c>
      <c r="F75" s="14"/>
      <c r="G75" s="16"/>
      <c r="H75" s="18"/>
      <c r="I75" s="26">
        <f>SUM(I76:I78)</f>
        <v>1600</v>
      </c>
      <c r="J75" s="16"/>
      <c r="K75" s="16"/>
      <c r="L75" s="16"/>
      <c r="M75" s="16"/>
      <c r="N75" s="29"/>
    </row>
    <row r="76" spans="1:14" ht="15" customHeight="1" x14ac:dyDescent="0.2">
      <c r="B76" s="9" t="s">
        <v>465</v>
      </c>
      <c r="C76" s="9" t="s">
        <v>187</v>
      </c>
      <c r="D76" s="9" t="s">
        <v>111</v>
      </c>
      <c r="E76" s="21" t="s">
        <v>188</v>
      </c>
      <c r="F76" s="9" t="s">
        <v>116</v>
      </c>
      <c r="G76" s="19">
        <v>1</v>
      </c>
      <c r="H76" s="17">
        <v>1000</v>
      </c>
      <c r="I76" s="27">
        <f t="shared" ref="I76:I82" si="5">H76*G76</f>
        <v>1000</v>
      </c>
      <c r="J76" s="9" t="s">
        <v>44</v>
      </c>
      <c r="K76" s="9" t="s">
        <v>50</v>
      </c>
      <c r="L76" s="9" t="s">
        <v>35</v>
      </c>
      <c r="M76" s="9" t="s">
        <v>474</v>
      </c>
    </row>
    <row r="77" spans="1:14" ht="15" customHeight="1" x14ac:dyDescent="0.2">
      <c r="B77" s="9" t="s">
        <v>465</v>
      </c>
      <c r="C77" s="9" t="s">
        <v>189</v>
      </c>
      <c r="D77" s="9" t="s">
        <v>111</v>
      </c>
      <c r="E77" s="21" t="s">
        <v>190</v>
      </c>
      <c r="F77" s="9" t="s">
        <v>33</v>
      </c>
      <c r="G77" s="24">
        <v>2</v>
      </c>
      <c r="H77" s="17">
        <v>150</v>
      </c>
      <c r="I77" s="27">
        <f t="shared" si="5"/>
        <v>300</v>
      </c>
      <c r="J77" s="9" t="s">
        <v>34</v>
      </c>
      <c r="K77" s="9" t="s">
        <v>469</v>
      </c>
      <c r="L77" s="9" t="s">
        <v>35</v>
      </c>
      <c r="M77" s="9" t="s">
        <v>80</v>
      </c>
    </row>
    <row r="78" spans="1:14" ht="15" customHeight="1" x14ac:dyDescent="0.2">
      <c r="B78" s="9" t="s">
        <v>465</v>
      </c>
      <c r="C78" s="9" t="s">
        <v>191</v>
      </c>
      <c r="D78" s="9" t="s">
        <v>111</v>
      </c>
      <c r="E78" s="21" t="s">
        <v>192</v>
      </c>
      <c r="F78" s="9" t="s">
        <v>33</v>
      </c>
      <c r="G78" s="24">
        <v>2</v>
      </c>
      <c r="H78" s="17">
        <v>150</v>
      </c>
      <c r="I78" s="27">
        <f t="shared" si="5"/>
        <v>300</v>
      </c>
      <c r="J78" s="9" t="s">
        <v>34</v>
      </c>
      <c r="K78" s="9" t="s">
        <v>469</v>
      </c>
      <c r="L78" s="9" t="s">
        <v>35</v>
      </c>
      <c r="M78" s="9" t="s">
        <v>193</v>
      </c>
    </row>
    <row r="79" spans="1:14" ht="15" customHeight="1" x14ac:dyDescent="0.2">
      <c r="A79" s="14"/>
      <c r="B79" s="14"/>
      <c r="C79" s="14" t="s">
        <v>194</v>
      </c>
      <c r="D79" s="14" t="s">
        <v>111</v>
      </c>
      <c r="E79" s="22" t="s">
        <v>195</v>
      </c>
      <c r="F79" s="14"/>
      <c r="G79" s="16"/>
      <c r="H79" s="18"/>
      <c r="I79" s="26">
        <f>SUM(I80:I82)</f>
        <v>16500</v>
      </c>
      <c r="J79" s="16"/>
      <c r="K79" s="16"/>
      <c r="L79" s="16"/>
      <c r="M79" s="16"/>
      <c r="N79" s="29"/>
    </row>
    <row r="80" spans="1:14" ht="15" customHeight="1" x14ac:dyDescent="0.2">
      <c r="B80" s="9" t="s">
        <v>465</v>
      </c>
      <c r="C80" s="9" t="s">
        <v>196</v>
      </c>
      <c r="D80" s="9" t="s">
        <v>111</v>
      </c>
      <c r="E80" s="21" t="s">
        <v>197</v>
      </c>
      <c r="F80" s="9" t="s">
        <v>33</v>
      </c>
      <c r="G80" s="19">
        <v>11</v>
      </c>
      <c r="H80" s="17">
        <v>500</v>
      </c>
      <c r="I80" s="27">
        <f t="shared" si="5"/>
        <v>5500</v>
      </c>
      <c r="J80" s="9" t="s">
        <v>34</v>
      </c>
      <c r="K80" s="9" t="s">
        <v>468</v>
      </c>
      <c r="L80" s="9" t="s">
        <v>24</v>
      </c>
      <c r="M80" s="9" t="s">
        <v>146</v>
      </c>
    </row>
    <row r="81" spans="1:14" ht="15" customHeight="1" x14ac:dyDescent="0.2">
      <c r="B81" s="9" t="s">
        <v>465</v>
      </c>
      <c r="C81" s="9" t="s">
        <v>198</v>
      </c>
      <c r="D81" s="9" t="s">
        <v>111</v>
      </c>
      <c r="E81" s="21" t="s">
        <v>199</v>
      </c>
      <c r="F81" s="9" t="s">
        <v>33</v>
      </c>
      <c r="G81" s="19">
        <v>11</v>
      </c>
      <c r="H81" s="17">
        <v>500</v>
      </c>
      <c r="I81" s="27">
        <f t="shared" si="5"/>
        <v>5500</v>
      </c>
      <c r="J81" s="9" t="s">
        <v>34</v>
      </c>
      <c r="K81" s="9" t="s">
        <v>468</v>
      </c>
      <c r="L81" s="9" t="s">
        <v>24</v>
      </c>
      <c r="M81" s="9" t="s">
        <v>146</v>
      </c>
    </row>
    <row r="82" spans="1:14" ht="15" customHeight="1" x14ac:dyDescent="0.2">
      <c r="B82" s="9" t="s">
        <v>465</v>
      </c>
      <c r="C82" s="9" t="s">
        <v>200</v>
      </c>
      <c r="D82" s="9" t="s">
        <v>111</v>
      </c>
      <c r="E82" s="21" t="s">
        <v>201</v>
      </c>
      <c r="F82" s="9" t="s">
        <v>33</v>
      </c>
      <c r="G82" s="19">
        <v>11</v>
      </c>
      <c r="H82" s="17">
        <v>500</v>
      </c>
      <c r="I82" s="27">
        <f t="shared" si="5"/>
        <v>5500</v>
      </c>
      <c r="J82" s="9" t="s">
        <v>34</v>
      </c>
      <c r="K82" s="9" t="s">
        <v>468</v>
      </c>
      <c r="L82" s="9" t="s">
        <v>24</v>
      </c>
      <c r="M82" s="9" t="s">
        <v>146</v>
      </c>
    </row>
    <row r="83" spans="1:14" ht="15" customHeight="1" x14ac:dyDescent="0.2">
      <c r="A83" s="14" t="s">
        <v>463</v>
      </c>
      <c r="B83" s="14" t="s">
        <v>465</v>
      </c>
      <c r="C83" s="14">
        <v>4</v>
      </c>
      <c r="D83" s="14" t="s">
        <v>202</v>
      </c>
      <c r="E83" s="22" t="s">
        <v>202</v>
      </c>
      <c r="F83" s="14"/>
      <c r="G83" s="14"/>
      <c r="H83" s="18"/>
      <c r="I83" s="26">
        <f>I84+I96+I108</f>
        <v>242000</v>
      </c>
      <c r="J83" s="15"/>
      <c r="K83" s="15"/>
      <c r="L83" s="15"/>
      <c r="M83" s="15"/>
      <c r="N83" s="29"/>
    </row>
    <row r="84" spans="1:14" ht="15" customHeight="1" x14ac:dyDescent="0.2">
      <c r="A84" s="14"/>
      <c r="B84" s="14"/>
      <c r="C84" s="14" t="s">
        <v>203</v>
      </c>
      <c r="D84" s="14" t="s">
        <v>202</v>
      </c>
      <c r="E84" s="22" t="s">
        <v>204</v>
      </c>
      <c r="F84" s="14"/>
      <c r="G84" s="14"/>
      <c r="H84" s="18"/>
      <c r="I84" s="26">
        <f>I85</f>
        <v>66000</v>
      </c>
      <c r="J84" s="15"/>
      <c r="K84" s="15"/>
      <c r="L84" s="15"/>
      <c r="M84" s="15"/>
      <c r="N84" s="29"/>
    </row>
    <row r="85" spans="1:14" ht="15" customHeight="1" x14ac:dyDescent="0.2">
      <c r="B85" s="9" t="s">
        <v>465</v>
      </c>
      <c r="C85" s="9" t="s">
        <v>205</v>
      </c>
      <c r="D85" s="20" t="s">
        <v>202</v>
      </c>
      <c r="E85" s="23" t="s">
        <v>206</v>
      </c>
      <c r="F85" s="9" t="s">
        <v>33</v>
      </c>
      <c r="G85" s="9">
        <v>11</v>
      </c>
      <c r="H85" s="17">
        <f>18000/3</f>
        <v>6000</v>
      </c>
      <c r="I85" s="27">
        <f>H85*G85</f>
        <v>66000</v>
      </c>
      <c r="J85" s="9" t="s">
        <v>34</v>
      </c>
      <c r="K85" s="9" t="s">
        <v>468</v>
      </c>
      <c r="L85" s="9" t="s">
        <v>24</v>
      </c>
      <c r="M85" s="9" t="s">
        <v>146</v>
      </c>
    </row>
    <row r="86" spans="1:14" ht="15" customHeight="1" x14ac:dyDescent="0.2">
      <c r="B86" s="9" t="s">
        <v>465</v>
      </c>
      <c r="C86" s="9" t="s">
        <v>207</v>
      </c>
      <c r="D86" s="20" t="s">
        <v>202</v>
      </c>
      <c r="E86" s="23" t="s">
        <v>208</v>
      </c>
      <c r="F86" s="9" t="s">
        <v>33</v>
      </c>
      <c r="J86" s="17"/>
      <c r="K86" s="17"/>
      <c r="L86" s="17"/>
      <c r="M86" s="17"/>
    </row>
    <row r="87" spans="1:14" ht="15" customHeight="1" x14ac:dyDescent="0.2">
      <c r="B87" s="9" t="s">
        <v>465</v>
      </c>
      <c r="C87" s="9" t="s">
        <v>209</v>
      </c>
      <c r="D87" s="20" t="s">
        <v>202</v>
      </c>
      <c r="E87" s="23" t="s">
        <v>210</v>
      </c>
      <c r="F87" s="9" t="s">
        <v>33</v>
      </c>
      <c r="J87" s="17"/>
      <c r="K87" s="17"/>
      <c r="L87" s="17"/>
      <c r="M87" s="17"/>
    </row>
    <row r="88" spans="1:14" ht="15" customHeight="1" x14ac:dyDescent="0.2">
      <c r="B88" s="9" t="s">
        <v>465</v>
      </c>
      <c r="C88" s="9" t="s">
        <v>211</v>
      </c>
      <c r="D88" s="20" t="s">
        <v>202</v>
      </c>
      <c r="E88" s="23" t="s">
        <v>212</v>
      </c>
      <c r="F88" s="9" t="s">
        <v>33</v>
      </c>
      <c r="J88" s="17"/>
      <c r="K88" s="17"/>
      <c r="L88" s="17"/>
      <c r="M88" s="17"/>
    </row>
    <row r="89" spans="1:14" ht="15" customHeight="1" x14ac:dyDescent="0.2">
      <c r="B89" s="9" t="s">
        <v>465</v>
      </c>
      <c r="C89" s="9" t="s">
        <v>213</v>
      </c>
      <c r="D89" s="20" t="s">
        <v>202</v>
      </c>
      <c r="E89" s="23" t="s">
        <v>214</v>
      </c>
      <c r="F89" s="9" t="s">
        <v>33</v>
      </c>
      <c r="J89" s="17"/>
      <c r="K89" s="17"/>
      <c r="L89" s="17"/>
      <c r="M89" s="17"/>
    </row>
    <row r="90" spans="1:14" ht="15" customHeight="1" x14ac:dyDescent="0.2">
      <c r="B90" s="9" t="s">
        <v>465</v>
      </c>
      <c r="C90" s="9" t="s">
        <v>215</v>
      </c>
      <c r="D90" s="20" t="s">
        <v>202</v>
      </c>
      <c r="E90" s="23" t="s">
        <v>216</v>
      </c>
      <c r="F90" s="9" t="s">
        <v>33</v>
      </c>
      <c r="J90" s="17"/>
      <c r="K90" s="17"/>
      <c r="L90" s="17"/>
      <c r="M90" s="17"/>
    </row>
    <row r="91" spans="1:14" ht="15" customHeight="1" x14ac:dyDescent="0.2">
      <c r="B91" s="9" t="s">
        <v>465</v>
      </c>
      <c r="C91" s="9" t="s">
        <v>217</v>
      </c>
      <c r="D91" s="20" t="s">
        <v>202</v>
      </c>
      <c r="E91" s="23" t="s">
        <v>218</v>
      </c>
      <c r="F91" s="9" t="s">
        <v>33</v>
      </c>
      <c r="J91" s="17"/>
      <c r="K91" s="17"/>
      <c r="L91" s="17"/>
      <c r="M91" s="17"/>
    </row>
    <row r="92" spans="1:14" ht="15" customHeight="1" x14ac:dyDescent="0.2">
      <c r="B92" s="9" t="s">
        <v>465</v>
      </c>
      <c r="C92" s="9" t="s">
        <v>219</v>
      </c>
      <c r="D92" s="20" t="s">
        <v>202</v>
      </c>
      <c r="E92" s="23" t="s">
        <v>220</v>
      </c>
      <c r="F92" s="9" t="s">
        <v>33</v>
      </c>
      <c r="J92" s="17"/>
      <c r="K92" s="17"/>
      <c r="L92" s="17"/>
      <c r="M92" s="17"/>
    </row>
    <row r="93" spans="1:14" ht="15" customHeight="1" x14ac:dyDescent="0.2">
      <c r="B93" s="9" t="s">
        <v>465</v>
      </c>
      <c r="C93" s="9" t="s">
        <v>221</v>
      </c>
      <c r="D93" s="20" t="s">
        <v>202</v>
      </c>
      <c r="E93" s="23" t="s">
        <v>222</v>
      </c>
      <c r="F93" s="9" t="s">
        <v>33</v>
      </c>
      <c r="J93" s="17"/>
      <c r="K93" s="17"/>
      <c r="L93" s="17"/>
      <c r="M93" s="17"/>
    </row>
    <row r="94" spans="1:14" ht="15" customHeight="1" x14ac:dyDescent="0.2">
      <c r="B94" s="9" t="s">
        <v>465</v>
      </c>
      <c r="C94" s="9" t="s">
        <v>223</v>
      </c>
      <c r="D94" s="20" t="s">
        <v>202</v>
      </c>
      <c r="E94" s="23" t="s">
        <v>224</v>
      </c>
      <c r="F94" s="9" t="s">
        <v>33</v>
      </c>
      <c r="J94" s="17"/>
      <c r="K94" s="17"/>
      <c r="L94" s="17"/>
      <c r="M94" s="17"/>
    </row>
    <row r="95" spans="1:14" ht="15" customHeight="1" x14ac:dyDescent="0.2">
      <c r="B95" s="9" t="s">
        <v>465</v>
      </c>
      <c r="C95" s="9" t="s">
        <v>225</v>
      </c>
      <c r="D95" s="20" t="s">
        <v>202</v>
      </c>
      <c r="E95" s="23" t="s">
        <v>226</v>
      </c>
      <c r="F95" s="9" t="s">
        <v>33</v>
      </c>
      <c r="J95" s="17"/>
      <c r="K95" s="17"/>
      <c r="L95" s="17"/>
      <c r="M95" s="17"/>
    </row>
    <row r="96" spans="1:14" ht="15" customHeight="1" x14ac:dyDescent="0.2">
      <c r="A96" s="14"/>
      <c r="B96" s="14"/>
      <c r="C96" s="14" t="s">
        <v>227</v>
      </c>
      <c r="D96" s="14" t="s">
        <v>202</v>
      </c>
      <c r="E96" s="22" t="s">
        <v>228</v>
      </c>
      <c r="F96" s="14"/>
      <c r="G96" s="14"/>
      <c r="H96" s="18"/>
      <c r="I96" s="26">
        <f>I97</f>
        <v>110000</v>
      </c>
      <c r="J96" s="15"/>
      <c r="K96" s="15"/>
      <c r="L96" s="15"/>
      <c r="M96" s="15"/>
      <c r="N96" s="29"/>
    </row>
    <row r="97" spans="1:14" ht="15" customHeight="1" x14ac:dyDescent="0.2">
      <c r="B97" s="9" t="s">
        <v>465</v>
      </c>
      <c r="C97" s="9" t="s">
        <v>229</v>
      </c>
      <c r="D97" s="20" t="s">
        <v>202</v>
      </c>
      <c r="E97" s="23" t="s">
        <v>230</v>
      </c>
      <c r="F97" s="9" t="s">
        <v>33</v>
      </c>
      <c r="G97" s="9">
        <v>11</v>
      </c>
      <c r="H97" s="17">
        <v>10000</v>
      </c>
      <c r="I97" s="27">
        <f>H97*G97</f>
        <v>110000</v>
      </c>
      <c r="J97" s="9" t="s">
        <v>34</v>
      </c>
      <c r="K97" s="9" t="s">
        <v>468</v>
      </c>
      <c r="L97" s="9" t="s">
        <v>24</v>
      </c>
      <c r="M97" s="9" t="s">
        <v>146</v>
      </c>
    </row>
    <row r="98" spans="1:14" ht="15" customHeight="1" x14ac:dyDescent="0.2">
      <c r="B98" s="9" t="s">
        <v>465</v>
      </c>
      <c r="C98" s="9" t="s">
        <v>231</v>
      </c>
      <c r="D98" s="20" t="s">
        <v>202</v>
      </c>
      <c r="E98" s="23" t="s">
        <v>232</v>
      </c>
      <c r="F98" s="9" t="s">
        <v>33</v>
      </c>
      <c r="J98" s="17"/>
      <c r="K98" s="17"/>
      <c r="L98" s="17"/>
      <c r="M98" s="17"/>
    </row>
    <row r="99" spans="1:14" ht="15" customHeight="1" x14ac:dyDescent="0.2">
      <c r="B99" s="9" t="s">
        <v>465</v>
      </c>
      <c r="C99" s="9" t="s">
        <v>233</v>
      </c>
      <c r="D99" s="20" t="s">
        <v>202</v>
      </c>
      <c r="E99" s="23" t="s">
        <v>234</v>
      </c>
      <c r="F99" s="9" t="s">
        <v>33</v>
      </c>
      <c r="J99" s="17"/>
      <c r="K99" s="17"/>
      <c r="L99" s="17"/>
      <c r="M99" s="17"/>
    </row>
    <row r="100" spans="1:14" ht="15" customHeight="1" x14ac:dyDescent="0.2">
      <c r="B100" s="9" t="s">
        <v>465</v>
      </c>
      <c r="C100" s="9" t="s">
        <v>235</v>
      </c>
      <c r="D100" s="20" t="s">
        <v>202</v>
      </c>
      <c r="E100" s="23" t="s">
        <v>236</v>
      </c>
      <c r="F100" s="9" t="s">
        <v>33</v>
      </c>
      <c r="J100" s="17"/>
      <c r="K100" s="17"/>
      <c r="L100" s="17"/>
      <c r="M100" s="17"/>
    </row>
    <row r="101" spans="1:14" ht="15" customHeight="1" x14ac:dyDescent="0.2">
      <c r="B101" s="9" t="s">
        <v>465</v>
      </c>
      <c r="C101" s="9" t="s">
        <v>237</v>
      </c>
      <c r="D101" s="20" t="s">
        <v>202</v>
      </c>
      <c r="E101" s="23" t="s">
        <v>238</v>
      </c>
      <c r="F101" s="9" t="s">
        <v>33</v>
      </c>
      <c r="J101" s="17"/>
      <c r="K101" s="17"/>
      <c r="L101" s="17"/>
      <c r="M101" s="17"/>
    </row>
    <row r="102" spans="1:14" ht="15" customHeight="1" x14ac:dyDescent="0.2">
      <c r="B102" s="9" t="s">
        <v>465</v>
      </c>
      <c r="C102" s="9" t="s">
        <v>239</v>
      </c>
      <c r="D102" s="20" t="s">
        <v>202</v>
      </c>
      <c r="E102" s="23" t="s">
        <v>240</v>
      </c>
      <c r="F102" s="9" t="s">
        <v>33</v>
      </c>
      <c r="J102" s="17"/>
      <c r="K102" s="17"/>
      <c r="L102" s="17"/>
      <c r="M102" s="17"/>
    </row>
    <row r="103" spans="1:14" ht="15" customHeight="1" x14ac:dyDescent="0.2">
      <c r="B103" s="9" t="s">
        <v>465</v>
      </c>
      <c r="C103" s="9" t="s">
        <v>241</v>
      </c>
      <c r="D103" s="20" t="s">
        <v>202</v>
      </c>
      <c r="E103" s="23" t="s">
        <v>242</v>
      </c>
      <c r="F103" s="9" t="s">
        <v>33</v>
      </c>
      <c r="J103" s="17"/>
      <c r="K103" s="17"/>
      <c r="L103" s="17"/>
      <c r="M103" s="17"/>
    </row>
    <row r="104" spans="1:14" ht="15" customHeight="1" x14ac:dyDescent="0.2">
      <c r="B104" s="9" t="s">
        <v>465</v>
      </c>
      <c r="C104" s="9" t="s">
        <v>243</v>
      </c>
      <c r="D104" s="20" t="s">
        <v>202</v>
      </c>
      <c r="E104" s="23" t="s">
        <v>244</v>
      </c>
      <c r="F104" s="9" t="s">
        <v>33</v>
      </c>
      <c r="J104" s="17"/>
      <c r="K104" s="17"/>
      <c r="L104" s="17"/>
      <c r="M104" s="17"/>
    </row>
    <row r="105" spans="1:14" ht="15" customHeight="1" x14ac:dyDescent="0.2">
      <c r="B105" s="9" t="s">
        <v>465</v>
      </c>
      <c r="C105" s="9" t="s">
        <v>245</v>
      </c>
      <c r="D105" s="20" t="s">
        <v>202</v>
      </c>
      <c r="E105" s="23" t="s">
        <v>246</v>
      </c>
      <c r="F105" s="9" t="s">
        <v>33</v>
      </c>
      <c r="J105" s="17"/>
      <c r="K105" s="17"/>
      <c r="L105" s="17"/>
      <c r="M105" s="17"/>
    </row>
    <row r="106" spans="1:14" ht="15" customHeight="1" x14ac:dyDescent="0.2">
      <c r="B106" s="9" t="s">
        <v>465</v>
      </c>
      <c r="C106" s="9" t="s">
        <v>247</v>
      </c>
      <c r="D106" s="20" t="s">
        <v>202</v>
      </c>
      <c r="E106" s="23" t="s">
        <v>248</v>
      </c>
      <c r="F106" s="9" t="s">
        <v>116</v>
      </c>
      <c r="J106" s="17"/>
      <c r="K106" s="17"/>
      <c r="L106" s="17"/>
      <c r="M106" s="17"/>
    </row>
    <row r="107" spans="1:14" ht="15" customHeight="1" x14ac:dyDescent="0.2">
      <c r="B107" s="9" t="s">
        <v>465</v>
      </c>
      <c r="C107" s="9" t="s">
        <v>249</v>
      </c>
      <c r="D107" s="20" t="s">
        <v>202</v>
      </c>
      <c r="E107" s="23" t="s">
        <v>250</v>
      </c>
      <c r="F107" s="9" t="s">
        <v>116</v>
      </c>
      <c r="J107" s="17"/>
      <c r="K107" s="17"/>
      <c r="L107" s="17"/>
      <c r="M107" s="17"/>
    </row>
    <row r="108" spans="1:14" ht="15" customHeight="1" x14ac:dyDescent="0.2">
      <c r="A108" s="14"/>
      <c r="B108" s="14"/>
      <c r="C108" s="14" t="s">
        <v>251</v>
      </c>
      <c r="D108" s="14" t="s">
        <v>202</v>
      </c>
      <c r="E108" s="22" t="s">
        <v>252</v>
      </c>
      <c r="F108" s="14"/>
      <c r="G108" s="14"/>
      <c r="H108" s="18"/>
      <c r="I108" s="26">
        <f>I109</f>
        <v>66000</v>
      </c>
      <c r="J108" s="15"/>
      <c r="K108" s="15"/>
      <c r="L108" s="15"/>
      <c r="M108" s="15"/>
      <c r="N108" s="29"/>
    </row>
    <row r="109" spans="1:14" ht="15" customHeight="1" x14ac:dyDescent="0.2">
      <c r="B109" s="9" t="s">
        <v>465</v>
      </c>
      <c r="C109" s="9" t="s">
        <v>253</v>
      </c>
      <c r="D109" s="9" t="s">
        <v>202</v>
      </c>
      <c r="E109" s="21" t="s">
        <v>254</v>
      </c>
      <c r="F109" s="9" t="s">
        <v>33</v>
      </c>
      <c r="G109" s="9">
        <v>11</v>
      </c>
      <c r="H109" s="17">
        <v>6000</v>
      </c>
      <c r="I109" s="27">
        <f>H109*G109</f>
        <v>66000</v>
      </c>
      <c r="J109" s="9" t="s">
        <v>34</v>
      </c>
      <c r="K109" s="9" t="s">
        <v>468</v>
      </c>
      <c r="L109" s="9" t="s">
        <v>24</v>
      </c>
      <c r="M109" s="9" t="s">
        <v>146</v>
      </c>
    </row>
    <row r="110" spans="1:14" ht="15" customHeight="1" x14ac:dyDescent="0.2">
      <c r="B110" s="9" t="s">
        <v>465</v>
      </c>
      <c r="C110" s="9" t="s">
        <v>255</v>
      </c>
      <c r="D110" s="9" t="s">
        <v>202</v>
      </c>
      <c r="E110" s="21" t="s">
        <v>256</v>
      </c>
      <c r="F110" s="9" t="s">
        <v>33</v>
      </c>
      <c r="J110" s="17"/>
      <c r="K110" s="17"/>
      <c r="L110" s="17"/>
      <c r="M110" s="17"/>
    </row>
    <row r="111" spans="1:14" ht="15" customHeight="1" x14ac:dyDescent="0.2">
      <c r="B111" s="9" t="s">
        <v>465</v>
      </c>
      <c r="C111" s="9" t="s">
        <v>257</v>
      </c>
      <c r="D111" s="9" t="s">
        <v>202</v>
      </c>
      <c r="E111" s="21" t="s">
        <v>258</v>
      </c>
      <c r="F111" s="9" t="s">
        <v>33</v>
      </c>
      <c r="J111" s="17"/>
      <c r="K111" s="17"/>
      <c r="L111" s="17"/>
      <c r="M111" s="17"/>
    </row>
    <row r="112" spans="1:14" ht="15" customHeight="1" x14ac:dyDescent="0.2">
      <c r="B112" s="9" t="s">
        <v>465</v>
      </c>
      <c r="C112" s="9" t="s">
        <v>259</v>
      </c>
      <c r="D112" s="9" t="s">
        <v>202</v>
      </c>
      <c r="E112" s="21" t="s">
        <v>260</v>
      </c>
      <c r="F112" s="9" t="s">
        <v>33</v>
      </c>
      <c r="J112" s="17"/>
      <c r="K112" s="17"/>
      <c r="L112" s="17"/>
      <c r="M112" s="17"/>
    </row>
    <row r="113" spans="1:14" ht="15" customHeight="1" x14ac:dyDescent="0.2">
      <c r="B113" s="9" t="s">
        <v>465</v>
      </c>
      <c r="C113" s="9" t="s">
        <v>261</v>
      </c>
      <c r="D113" s="9" t="s">
        <v>202</v>
      </c>
      <c r="E113" s="21" t="s">
        <v>262</v>
      </c>
      <c r="F113" s="9" t="s">
        <v>33</v>
      </c>
      <c r="J113" s="17"/>
      <c r="K113" s="17"/>
      <c r="L113" s="17"/>
      <c r="M113" s="17"/>
    </row>
    <row r="114" spans="1:14" ht="15" customHeight="1" x14ac:dyDescent="0.2">
      <c r="B114" s="9" t="s">
        <v>465</v>
      </c>
      <c r="C114" s="9" t="s">
        <v>263</v>
      </c>
      <c r="D114" s="9" t="s">
        <v>202</v>
      </c>
      <c r="E114" s="21" t="s">
        <v>264</v>
      </c>
      <c r="F114" s="9" t="s">
        <v>33</v>
      </c>
      <c r="J114" s="17"/>
      <c r="K114" s="17"/>
      <c r="L114" s="17"/>
      <c r="M114" s="17"/>
    </row>
    <row r="115" spans="1:14" ht="15" customHeight="1" x14ac:dyDescent="0.2">
      <c r="B115" s="9" t="s">
        <v>465</v>
      </c>
      <c r="C115" s="9" t="s">
        <v>265</v>
      </c>
      <c r="D115" s="9" t="s">
        <v>202</v>
      </c>
      <c r="E115" s="21" t="s">
        <v>266</v>
      </c>
      <c r="F115" s="9" t="s">
        <v>33</v>
      </c>
      <c r="J115" s="17"/>
      <c r="K115" s="17"/>
      <c r="L115" s="17"/>
      <c r="M115" s="17"/>
    </row>
    <row r="116" spans="1:14" ht="15" customHeight="1" x14ac:dyDescent="0.2">
      <c r="B116" s="9" t="s">
        <v>465</v>
      </c>
      <c r="C116" s="9" t="s">
        <v>267</v>
      </c>
      <c r="D116" s="9" t="s">
        <v>202</v>
      </c>
      <c r="E116" s="21" t="s">
        <v>268</v>
      </c>
      <c r="F116" s="9" t="s">
        <v>33</v>
      </c>
      <c r="J116" s="17"/>
      <c r="K116" s="17"/>
      <c r="L116" s="17"/>
      <c r="M116" s="17"/>
    </row>
    <row r="117" spans="1:14" ht="15" customHeight="1" x14ac:dyDescent="0.2">
      <c r="B117" s="9" t="s">
        <v>465</v>
      </c>
      <c r="C117" s="9" t="s">
        <v>269</v>
      </c>
      <c r="D117" s="9" t="s">
        <v>202</v>
      </c>
      <c r="E117" s="21" t="s">
        <v>270</v>
      </c>
      <c r="F117" s="9" t="s">
        <v>33</v>
      </c>
      <c r="J117" s="17"/>
      <c r="K117" s="17"/>
      <c r="L117" s="17"/>
      <c r="M117" s="17"/>
    </row>
    <row r="118" spans="1:14" ht="15" customHeight="1" x14ac:dyDescent="0.2">
      <c r="B118" s="9" t="s">
        <v>465</v>
      </c>
      <c r="C118" s="9" t="s">
        <v>271</v>
      </c>
      <c r="D118" s="9" t="s">
        <v>202</v>
      </c>
      <c r="E118" s="21" t="s">
        <v>272</v>
      </c>
      <c r="F118" s="9" t="s">
        <v>33</v>
      </c>
      <c r="J118" s="17"/>
      <c r="K118" s="17"/>
      <c r="L118" s="17"/>
      <c r="M118" s="17"/>
    </row>
    <row r="119" spans="1:14" ht="15" customHeight="1" x14ac:dyDescent="0.2">
      <c r="B119" s="9" t="s">
        <v>465</v>
      </c>
      <c r="C119" s="9" t="s">
        <v>273</v>
      </c>
      <c r="D119" s="9" t="s">
        <v>202</v>
      </c>
      <c r="E119" s="21" t="s">
        <v>274</v>
      </c>
      <c r="F119" s="9" t="s">
        <v>116</v>
      </c>
      <c r="J119" s="17"/>
      <c r="K119" s="17"/>
      <c r="L119" s="17"/>
      <c r="M119" s="17"/>
    </row>
    <row r="120" spans="1:14" ht="15" customHeight="1" x14ac:dyDescent="0.2">
      <c r="A120" s="14" t="s">
        <v>463</v>
      </c>
      <c r="B120" s="14" t="s">
        <v>466</v>
      </c>
      <c r="C120" s="14">
        <v>5</v>
      </c>
      <c r="D120" s="14" t="s">
        <v>275</v>
      </c>
      <c r="E120" s="22" t="s">
        <v>275</v>
      </c>
      <c r="F120" s="14"/>
      <c r="G120" s="14"/>
      <c r="H120" s="18"/>
      <c r="I120" s="26">
        <f>I121+I132+I136</f>
        <v>16400</v>
      </c>
      <c r="J120" s="16"/>
      <c r="K120" s="16"/>
      <c r="L120" s="16"/>
      <c r="M120" s="16"/>
      <c r="N120" s="29"/>
    </row>
    <row r="121" spans="1:14" ht="15" customHeight="1" x14ac:dyDescent="0.2">
      <c r="A121" s="14"/>
      <c r="B121" s="14"/>
      <c r="C121" s="14" t="s">
        <v>276</v>
      </c>
      <c r="D121" s="14" t="s">
        <v>275</v>
      </c>
      <c r="E121" s="22" t="s">
        <v>277</v>
      </c>
      <c r="F121" s="14"/>
      <c r="G121" s="14"/>
      <c r="H121" s="18"/>
      <c r="I121" s="26">
        <f>SUM(I122:I131)</f>
        <v>15000</v>
      </c>
      <c r="J121" s="16"/>
      <c r="K121" s="16"/>
      <c r="L121" s="16"/>
      <c r="M121" s="16"/>
      <c r="N121" s="29"/>
    </row>
    <row r="122" spans="1:14" ht="15" customHeight="1" x14ac:dyDescent="0.2">
      <c r="B122" s="9" t="s">
        <v>466</v>
      </c>
      <c r="C122" s="9" t="s">
        <v>278</v>
      </c>
      <c r="D122" s="9" t="s">
        <v>275</v>
      </c>
      <c r="E122" s="21" t="s">
        <v>279</v>
      </c>
      <c r="F122" s="9" t="s">
        <v>116</v>
      </c>
      <c r="G122" s="9">
        <v>1</v>
      </c>
      <c r="H122" s="17">
        <v>1500</v>
      </c>
      <c r="I122" s="27">
        <f t="shared" ref="I122:I131" si="6">H122*G122</f>
        <v>1500</v>
      </c>
      <c r="J122" s="17" t="s">
        <v>44</v>
      </c>
      <c r="K122" s="17" t="s">
        <v>45</v>
      </c>
      <c r="L122" s="17" t="s">
        <v>117</v>
      </c>
      <c r="M122" s="17" t="s">
        <v>280</v>
      </c>
    </row>
    <row r="123" spans="1:14" ht="15" customHeight="1" x14ac:dyDescent="0.2">
      <c r="B123" s="9" t="s">
        <v>466</v>
      </c>
      <c r="C123" s="9" t="s">
        <v>281</v>
      </c>
      <c r="D123" s="9" t="s">
        <v>275</v>
      </c>
      <c r="E123" s="21" t="s">
        <v>282</v>
      </c>
      <c r="F123" s="9" t="s">
        <v>116</v>
      </c>
      <c r="G123" s="9">
        <v>1</v>
      </c>
      <c r="H123" s="17">
        <v>1500</v>
      </c>
      <c r="I123" s="27">
        <f t="shared" si="6"/>
        <v>1500</v>
      </c>
      <c r="J123" s="17" t="s">
        <v>44</v>
      </c>
      <c r="K123" s="17" t="s">
        <v>45</v>
      </c>
      <c r="L123" s="17" t="s">
        <v>117</v>
      </c>
      <c r="M123" s="17" t="s">
        <v>280</v>
      </c>
    </row>
    <row r="124" spans="1:14" ht="15" customHeight="1" x14ac:dyDescent="0.2">
      <c r="B124" s="9" t="s">
        <v>466</v>
      </c>
      <c r="C124" s="9" t="s">
        <v>283</v>
      </c>
      <c r="D124" s="9" t="s">
        <v>275</v>
      </c>
      <c r="E124" s="21" t="s">
        <v>284</v>
      </c>
      <c r="F124" s="9" t="s">
        <v>116</v>
      </c>
      <c r="G124" s="9">
        <v>1</v>
      </c>
      <c r="H124" s="17">
        <v>1500</v>
      </c>
      <c r="I124" s="27">
        <f t="shared" si="6"/>
        <v>1500</v>
      </c>
      <c r="J124" s="17" t="s">
        <v>44</v>
      </c>
      <c r="K124" s="17" t="s">
        <v>45</v>
      </c>
      <c r="L124" s="17" t="s">
        <v>117</v>
      </c>
      <c r="M124" s="17" t="s">
        <v>280</v>
      </c>
    </row>
    <row r="125" spans="1:14" ht="15" customHeight="1" x14ac:dyDescent="0.2">
      <c r="B125" s="9" t="s">
        <v>466</v>
      </c>
      <c r="C125" s="9" t="s">
        <v>285</v>
      </c>
      <c r="D125" s="9" t="s">
        <v>275</v>
      </c>
      <c r="E125" s="21" t="s">
        <v>286</v>
      </c>
      <c r="F125" s="9" t="s">
        <v>116</v>
      </c>
      <c r="G125" s="9">
        <v>1</v>
      </c>
      <c r="H125" s="17">
        <v>1500</v>
      </c>
      <c r="I125" s="27">
        <f t="shared" si="6"/>
        <v>1500</v>
      </c>
      <c r="J125" s="17" t="s">
        <v>44</v>
      </c>
      <c r="K125" s="17" t="s">
        <v>45</v>
      </c>
      <c r="L125" s="17" t="s">
        <v>117</v>
      </c>
      <c r="M125" s="17" t="s">
        <v>280</v>
      </c>
    </row>
    <row r="126" spans="1:14" ht="15" customHeight="1" x14ac:dyDescent="0.2">
      <c r="B126" s="9" t="s">
        <v>466</v>
      </c>
      <c r="C126" s="9" t="s">
        <v>287</v>
      </c>
      <c r="D126" s="9" t="s">
        <v>275</v>
      </c>
      <c r="E126" s="21" t="s">
        <v>288</v>
      </c>
      <c r="F126" s="9" t="s">
        <v>116</v>
      </c>
      <c r="G126" s="9">
        <v>1</v>
      </c>
      <c r="H126" s="17">
        <v>1500</v>
      </c>
      <c r="I126" s="27">
        <f t="shared" si="6"/>
        <v>1500</v>
      </c>
      <c r="J126" s="17" t="s">
        <v>44</v>
      </c>
      <c r="K126" s="17" t="s">
        <v>45</v>
      </c>
      <c r="L126" s="17" t="s">
        <v>117</v>
      </c>
      <c r="M126" s="17" t="s">
        <v>280</v>
      </c>
    </row>
    <row r="127" spans="1:14" ht="15" customHeight="1" x14ac:dyDescent="0.2">
      <c r="B127" s="9" t="s">
        <v>466</v>
      </c>
      <c r="C127" s="9" t="s">
        <v>289</v>
      </c>
      <c r="D127" s="9" t="s">
        <v>275</v>
      </c>
      <c r="E127" s="21" t="s">
        <v>290</v>
      </c>
      <c r="F127" s="9" t="s">
        <v>116</v>
      </c>
      <c r="G127" s="9">
        <v>1</v>
      </c>
      <c r="H127" s="17">
        <v>1500</v>
      </c>
      <c r="I127" s="27">
        <f t="shared" si="6"/>
        <v>1500</v>
      </c>
      <c r="J127" s="17" t="s">
        <v>44</v>
      </c>
      <c r="K127" s="17" t="s">
        <v>45</v>
      </c>
      <c r="L127" s="17" t="s">
        <v>117</v>
      </c>
      <c r="M127" s="17" t="s">
        <v>280</v>
      </c>
    </row>
    <row r="128" spans="1:14" ht="15" customHeight="1" x14ac:dyDescent="0.2">
      <c r="B128" s="9" t="s">
        <v>466</v>
      </c>
      <c r="C128" s="9" t="s">
        <v>291</v>
      </c>
      <c r="D128" s="9" t="s">
        <v>275</v>
      </c>
      <c r="E128" s="21" t="s">
        <v>292</v>
      </c>
      <c r="F128" s="9" t="s">
        <v>116</v>
      </c>
      <c r="G128" s="9">
        <v>1</v>
      </c>
      <c r="H128" s="17">
        <v>1500</v>
      </c>
      <c r="I128" s="27">
        <f t="shared" si="6"/>
        <v>1500</v>
      </c>
      <c r="J128" s="17" t="s">
        <v>44</v>
      </c>
      <c r="K128" s="17" t="s">
        <v>45</v>
      </c>
      <c r="L128" s="17" t="s">
        <v>117</v>
      </c>
      <c r="M128" s="17" t="s">
        <v>280</v>
      </c>
    </row>
    <row r="129" spans="1:14" ht="15" customHeight="1" x14ac:dyDescent="0.2">
      <c r="B129" s="9" t="s">
        <v>466</v>
      </c>
      <c r="C129" s="9" t="s">
        <v>293</v>
      </c>
      <c r="D129" s="9" t="s">
        <v>275</v>
      </c>
      <c r="E129" s="21" t="s">
        <v>294</v>
      </c>
      <c r="F129" s="9" t="s">
        <v>116</v>
      </c>
      <c r="G129" s="9">
        <v>1</v>
      </c>
      <c r="H129" s="17">
        <v>1500</v>
      </c>
      <c r="I129" s="27">
        <f t="shared" si="6"/>
        <v>1500</v>
      </c>
      <c r="J129" s="17" t="s">
        <v>44</v>
      </c>
      <c r="K129" s="17" t="s">
        <v>45</v>
      </c>
      <c r="L129" s="17" t="s">
        <v>117</v>
      </c>
      <c r="M129" s="17" t="s">
        <v>280</v>
      </c>
    </row>
    <row r="130" spans="1:14" ht="15" customHeight="1" x14ac:dyDescent="0.2">
      <c r="B130" s="9" t="s">
        <v>466</v>
      </c>
      <c r="C130" s="9" t="s">
        <v>295</v>
      </c>
      <c r="D130" s="9" t="s">
        <v>275</v>
      </c>
      <c r="E130" s="21" t="s">
        <v>296</v>
      </c>
      <c r="F130" s="9" t="s">
        <v>116</v>
      </c>
      <c r="G130" s="9">
        <v>1</v>
      </c>
      <c r="H130" s="17">
        <v>1500</v>
      </c>
      <c r="I130" s="27">
        <f t="shared" si="6"/>
        <v>1500</v>
      </c>
      <c r="J130" s="17" t="s">
        <v>44</v>
      </c>
      <c r="K130" s="17" t="s">
        <v>45</v>
      </c>
      <c r="L130" s="17" t="s">
        <v>117</v>
      </c>
      <c r="M130" s="17" t="s">
        <v>280</v>
      </c>
    </row>
    <row r="131" spans="1:14" ht="15" customHeight="1" x14ac:dyDescent="0.2">
      <c r="B131" s="9" t="s">
        <v>466</v>
      </c>
      <c r="C131" s="9" t="s">
        <v>297</v>
      </c>
      <c r="D131" s="9" t="s">
        <v>275</v>
      </c>
      <c r="E131" s="21" t="s">
        <v>298</v>
      </c>
      <c r="F131" s="9" t="s">
        <v>116</v>
      </c>
      <c r="G131" s="9">
        <v>1</v>
      </c>
      <c r="H131" s="17">
        <v>1500</v>
      </c>
      <c r="I131" s="27">
        <f t="shared" si="6"/>
        <v>1500</v>
      </c>
      <c r="J131" s="17" t="s">
        <v>44</v>
      </c>
      <c r="K131" s="17" t="s">
        <v>45</v>
      </c>
      <c r="L131" s="17" t="s">
        <v>117</v>
      </c>
      <c r="M131" s="17" t="s">
        <v>280</v>
      </c>
    </row>
    <row r="132" spans="1:14" ht="15" customHeight="1" x14ac:dyDescent="0.2">
      <c r="A132" s="14"/>
      <c r="B132" s="14"/>
      <c r="C132" s="14" t="s">
        <v>299</v>
      </c>
      <c r="D132" s="14" t="s">
        <v>275</v>
      </c>
      <c r="E132" s="22" t="s">
        <v>300</v>
      </c>
      <c r="F132" s="14"/>
      <c r="G132" s="14"/>
      <c r="H132" s="18"/>
      <c r="I132" s="26">
        <f>SUM(I133:I135)</f>
        <v>600</v>
      </c>
      <c r="J132" s="16"/>
      <c r="K132" s="16"/>
      <c r="L132" s="16"/>
      <c r="M132" s="16"/>
      <c r="N132" s="29"/>
    </row>
    <row r="133" spans="1:14" ht="15" customHeight="1" x14ac:dyDescent="0.2">
      <c r="B133" s="9" t="s">
        <v>466</v>
      </c>
      <c r="C133" s="9" t="s">
        <v>301</v>
      </c>
      <c r="D133" s="9" t="s">
        <v>275</v>
      </c>
      <c r="E133" s="21" t="s">
        <v>302</v>
      </c>
      <c r="F133" s="9" t="s">
        <v>116</v>
      </c>
      <c r="G133" s="9">
        <v>1</v>
      </c>
      <c r="H133" s="17">
        <v>200</v>
      </c>
      <c r="I133" s="27">
        <f>H133*G133</f>
        <v>200</v>
      </c>
      <c r="J133" s="17" t="s">
        <v>44</v>
      </c>
      <c r="K133" s="17" t="s">
        <v>45</v>
      </c>
      <c r="L133" s="17" t="s">
        <v>117</v>
      </c>
      <c r="M133" s="17" t="s">
        <v>280</v>
      </c>
    </row>
    <row r="134" spans="1:14" ht="15" customHeight="1" x14ac:dyDescent="0.2">
      <c r="B134" s="9" t="s">
        <v>466</v>
      </c>
      <c r="C134" s="9" t="s">
        <v>303</v>
      </c>
      <c r="D134" s="9" t="s">
        <v>275</v>
      </c>
      <c r="E134" s="21" t="s">
        <v>304</v>
      </c>
      <c r="F134" s="9" t="s">
        <v>116</v>
      </c>
      <c r="G134" s="9">
        <v>1</v>
      </c>
      <c r="H134" s="17">
        <v>200</v>
      </c>
      <c r="I134" s="27">
        <f>H134*G134</f>
        <v>200</v>
      </c>
      <c r="J134" s="17" t="s">
        <v>44</v>
      </c>
      <c r="K134" s="17" t="s">
        <v>45</v>
      </c>
      <c r="L134" s="17" t="s">
        <v>117</v>
      </c>
      <c r="M134" s="17" t="s">
        <v>280</v>
      </c>
    </row>
    <row r="135" spans="1:14" ht="15" customHeight="1" x14ac:dyDescent="0.2">
      <c r="B135" s="9" t="s">
        <v>466</v>
      </c>
      <c r="C135" s="9" t="s">
        <v>305</v>
      </c>
      <c r="D135" s="9" t="s">
        <v>275</v>
      </c>
      <c r="E135" s="21" t="s">
        <v>306</v>
      </c>
      <c r="F135" s="9" t="s">
        <v>116</v>
      </c>
      <c r="G135" s="9">
        <v>1</v>
      </c>
      <c r="H135" s="17">
        <v>200</v>
      </c>
      <c r="I135" s="27">
        <f>H135*G135</f>
        <v>200</v>
      </c>
      <c r="J135" s="17" t="s">
        <v>44</v>
      </c>
      <c r="K135" s="17" t="s">
        <v>45</v>
      </c>
      <c r="L135" s="17" t="s">
        <v>117</v>
      </c>
      <c r="M135" s="17" t="s">
        <v>280</v>
      </c>
    </row>
    <row r="136" spans="1:14" ht="15" customHeight="1" x14ac:dyDescent="0.2">
      <c r="A136" s="14"/>
      <c r="B136" s="14"/>
      <c r="C136" s="14" t="s">
        <v>307</v>
      </c>
      <c r="D136" s="14" t="s">
        <v>275</v>
      </c>
      <c r="E136" s="22" t="s">
        <v>308</v>
      </c>
      <c r="F136" s="14"/>
      <c r="G136" s="14"/>
      <c r="H136" s="18"/>
      <c r="I136" s="26">
        <f>SUM(I137:I140)</f>
        <v>800</v>
      </c>
      <c r="J136" s="16"/>
      <c r="K136" s="16"/>
      <c r="L136" s="16"/>
      <c r="M136" s="16"/>
      <c r="N136" s="29"/>
    </row>
    <row r="137" spans="1:14" ht="15" customHeight="1" x14ac:dyDescent="0.2">
      <c r="B137" s="9" t="s">
        <v>466</v>
      </c>
      <c r="C137" s="9" t="s">
        <v>309</v>
      </c>
      <c r="D137" s="9" t="s">
        <v>275</v>
      </c>
      <c r="E137" s="21" t="s">
        <v>310</v>
      </c>
      <c r="F137" s="9" t="s">
        <v>116</v>
      </c>
      <c r="G137" s="9">
        <v>1</v>
      </c>
      <c r="H137" s="17">
        <v>200</v>
      </c>
      <c r="I137" s="27">
        <f>H137*G137</f>
        <v>200</v>
      </c>
      <c r="J137" s="17" t="s">
        <v>44</v>
      </c>
      <c r="K137" s="17" t="s">
        <v>45</v>
      </c>
      <c r="L137" s="17" t="s">
        <v>117</v>
      </c>
      <c r="M137" s="17" t="s">
        <v>280</v>
      </c>
    </row>
    <row r="138" spans="1:14" ht="15" customHeight="1" x14ac:dyDescent="0.2">
      <c r="B138" s="9" t="s">
        <v>466</v>
      </c>
      <c r="C138" s="9" t="s">
        <v>311</v>
      </c>
      <c r="D138" s="9" t="s">
        <v>275</v>
      </c>
      <c r="E138" s="21" t="s">
        <v>312</v>
      </c>
      <c r="F138" s="9" t="s">
        <v>116</v>
      </c>
      <c r="G138" s="9">
        <v>1</v>
      </c>
      <c r="H138" s="17">
        <v>200</v>
      </c>
      <c r="I138" s="27">
        <f>H138*G138</f>
        <v>200</v>
      </c>
      <c r="J138" s="17" t="s">
        <v>44</v>
      </c>
      <c r="K138" s="9" t="s">
        <v>50</v>
      </c>
      <c r="L138" s="17" t="s">
        <v>117</v>
      </c>
      <c r="M138" s="17" t="s">
        <v>20</v>
      </c>
    </row>
    <row r="139" spans="1:14" ht="15" customHeight="1" x14ac:dyDescent="0.2">
      <c r="B139" s="9" t="s">
        <v>466</v>
      </c>
      <c r="C139" s="9" t="s">
        <v>313</v>
      </c>
      <c r="D139" s="9" t="s">
        <v>275</v>
      </c>
      <c r="E139" s="21" t="s">
        <v>314</v>
      </c>
      <c r="F139" s="9" t="s">
        <v>116</v>
      </c>
      <c r="G139" s="9">
        <v>1</v>
      </c>
      <c r="H139" s="17">
        <v>200</v>
      </c>
      <c r="I139" s="27">
        <f>H139*G139</f>
        <v>200</v>
      </c>
      <c r="J139" s="17" t="s">
        <v>44</v>
      </c>
      <c r="K139" s="9" t="s">
        <v>50</v>
      </c>
      <c r="L139" s="17" t="s">
        <v>117</v>
      </c>
      <c r="M139" s="17" t="s">
        <v>20</v>
      </c>
    </row>
    <row r="140" spans="1:14" ht="15" customHeight="1" x14ac:dyDescent="0.2">
      <c r="B140" s="9" t="s">
        <v>466</v>
      </c>
      <c r="C140" s="9" t="s">
        <v>315</v>
      </c>
      <c r="D140" s="9" t="s">
        <v>275</v>
      </c>
      <c r="E140" s="21" t="s">
        <v>316</v>
      </c>
      <c r="F140" s="9" t="s">
        <v>116</v>
      </c>
      <c r="G140" s="9">
        <v>1</v>
      </c>
      <c r="H140" s="17">
        <v>200</v>
      </c>
      <c r="I140" s="27">
        <f>H140*G140</f>
        <v>200</v>
      </c>
      <c r="J140" s="17" t="s">
        <v>44</v>
      </c>
      <c r="K140" s="9" t="s">
        <v>50</v>
      </c>
      <c r="L140" s="17" t="s">
        <v>117</v>
      </c>
      <c r="M140" s="17" t="s">
        <v>20</v>
      </c>
    </row>
    <row r="141" spans="1:14" ht="15" customHeight="1" x14ac:dyDescent="0.2">
      <c r="A141" s="14" t="s">
        <v>463</v>
      </c>
      <c r="B141" s="14" t="s">
        <v>466</v>
      </c>
      <c r="C141" s="14">
        <v>6</v>
      </c>
      <c r="D141" s="14" t="s">
        <v>317</v>
      </c>
      <c r="E141" s="22" t="s">
        <v>317</v>
      </c>
      <c r="F141" s="14"/>
      <c r="G141" s="14"/>
      <c r="H141" s="18"/>
      <c r="I141" s="26">
        <f>I142+I147+I151+I155+I161</f>
        <v>93300</v>
      </c>
      <c r="J141" s="16"/>
      <c r="K141" s="16"/>
      <c r="L141" s="16"/>
      <c r="M141" s="16"/>
      <c r="N141" s="29"/>
    </row>
    <row r="142" spans="1:14" ht="15" customHeight="1" x14ac:dyDescent="0.2">
      <c r="A142" s="14"/>
      <c r="B142" s="14"/>
      <c r="C142" s="14" t="s">
        <v>318</v>
      </c>
      <c r="D142" s="14" t="s">
        <v>317</v>
      </c>
      <c r="E142" s="22" t="s">
        <v>319</v>
      </c>
      <c r="F142" s="14"/>
      <c r="G142" s="14"/>
      <c r="H142" s="18"/>
      <c r="I142" s="26">
        <f>SUM(I143:I146)</f>
        <v>15400</v>
      </c>
      <c r="J142" s="16"/>
      <c r="K142" s="16"/>
      <c r="L142" s="16"/>
      <c r="M142" s="16"/>
      <c r="N142" s="29"/>
    </row>
    <row r="143" spans="1:14" ht="15" customHeight="1" x14ac:dyDescent="0.2">
      <c r="B143" s="9" t="s">
        <v>466</v>
      </c>
      <c r="C143" s="9" t="s">
        <v>320</v>
      </c>
      <c r="D143" s="9" t="s">
        <v>317</v>
      </c>
      <c r="E143" s="21" t="s">
        <v>321</v>
      </c>
      <c r="F143" s="9" t="s">
        <v>33</v>
      </c>
      <c r="G143" s="9">
        <v>11</v>
      </c>
      <c r="H143" s="17">
        <v>350</v>
      </c>
      <c r="I143" s="27">
        <f>H143*G143</f>
        <v>3850</v>
      </c>
      <c r="J143" s="9" t="s">
        <v>34</v>
      </c>
      <c r="K143" s="9" t="s">
        <v>468</v>
      </c>
      <c r="L143" s="9" t="s">
        <v>24</v>
      </c>
      <c r="M143" s="9" t="s">
        <v>146</v>
      </c>
    </row>
    <row r="144" spans="1:14" ht="15" customHeight="1" x14ac:dyDescent="0.2">
      <c r="B144" s="9" t="s">
        <v>466</v>
      </c>
      <c r="C144" s="9" t="s">
        <v>322</v>
      </c>
      <c r="D144" s="9" t="s">
        <v>317</v>
      </c>
      <c r="E144" s="21" t="s">
        <v>323</v>
      </c>
      <c r="F144" s="9" t="s">
        <v>33</v>
      </c>
      <c r="G144" s="9">
        <v>11</v>
      </c>
      <c r="H144" s="17">
        <v>350</v>
      </c>
      <c r="I144" s="27">
        <f>H144*G144</f>
        <v>3850</v>
      </c>
      <c r="J144" s="9" t="s">
        <v>34</v>
      </c>
      <c r="K144" s="9" t="s">
        <v>468</v>
      </c>
      <c r="L144" s="9" t="s">
        <v>24</v>
      </c>
      <c r="M144" s="9" t="s">
        <v>146</v>
      </c>
    </row>
    <row r="145" spans="1:14" ht="15" customHeight="1" x14ac:dyDescent="0.2">
      <c r="B145" s="9" t="s">
        <v>466</v>
      </c>
      <c r="C145" s="9" t="s">
        <v>324</v>
      </c>
      <c r="D145" s="9" t="s">
        <v>317</v>
      </c>
      <c r="E145" s="21" t="s">
        <v>325</v>
      </c>
      <c r="F145" s="9" t="s">
        <v>33</v>
      </c>
      <c r="G145" s="9">
        <v>11</v>
      </c>
      <c r="H145" s="17">
        <v>350</v>
      </c>
      <c r="I145" s="27">
        <f>H145*G145</f>
        <v>3850</v>
      </c>
      <c r="J145" s="9" t="s">
        <v>34</v>
      </c>
      <c r="K145" s="9" t="s">
        <v>468</v>
      </c>
      <c r="L145" s="9" t="s">
        <v>24</v>
      </c>
      <c r="M145" s="9" t="s">
        <v>146</v>
      </c>
    </row>
    <row r="146" spans="1:14" ht="15" customHeight="1" x14ac:dyDescent="0.2">
      <c r="B146" s="9" t="s">
        <v>466</v>
      </c>
      <c r="C146" s="9" t="s">
        <v>326</v>
      </c>
      <c r="D146" s="9" t="s">
        <v>317</v>
      </c>
      <c r="E146" s="21" t="s">
        <v>327</v>
      </c>
      <c r="F146" s="9" t="s">
        <v>33</v>
      </c>
      <c r="G146" s="9">
        <v>11</v>
      </c>
      <c r="H146" s="17">
        <v>350</v>
      </c>
      <c r="I146" s="27">
        <f>H146*G146</f>
        <v>3850</v>
      </c>
      <c r="J146" s="9" t="s">
        <v>34</v>
      </c>
      <c r="K146" s="9" t="s">
        <v>468</v>
      </c>
      <c r="L146" s="9" t="s">
        <v>24</v>
      </c>
      <c r="M146" s="9" t="s">
        <v>146</v>
      </c>
    </row>
    <row r="147" spans="1:14" ht="15" customHeight="1" x14ac:dyDescent="0.2">
      <c r="A147" s="14"/>
      <c r="B147" s="14"/>
      <c r="C147" s="14" t="s">
        <v>328</v>
      </c>
      <c r="D147" s="14" t="s">
        <v>317</v>
      </c>
      <c r="E147" s="22" t="s">
        <v>329</v>
      </c>
      <c r="F147" s="14"/>
      <c r="G147" s="14"/>
      <c r="H147" s="18"/>
      <c r="I147" s="26">
        <f>SUM(I148:I150)</f>
        <v>2100</v>
      </c>
      <c r="J147" s="16"/>
      <c r="K147" s="16"/>
      <c r="L147" s="16"/>
      <c r="M147" s="16"/>
      <c r="N147" s="29"/>
    </row>
    <row r="148" spans="1:14" ht="15" customHeight="1" x14ac:dyDescent="0.2">
      <c r="B148" s="9" t="s">
        <v>466</v>
      </c>
      <c r="C148" s="9" t="s">
        <v>330</v>
      </c>
      <c r="D148" s="9" t="s">
        <v>317</v>
      </c>
      <c r="E148" s="21" t="s">
        <v>331</v>
      </c>
      <c r="F148" s="9" t="s">
        <v>33</v>
      </c>
      <c r="G148" s="9">
        <v>11</v>
      </c>
      <c r="H148" s="17">
        <v>50</v>
      </c>
      <c r="I148" s="27">
        <f>H148*G148</f>
        <v>550</v>
      </c>
      <c r="J148" s="9" t="s">
        <v>34</v>
      </c>
      <c r="K148" s="9" t="s">
        <v>468</v>
      </c>
      <c r="L148" s="9" t="s">
        <v>24</v>
      </c>
      <c r="M148" s="9" t="s">
        <v>146</v>
      </c>
    </row>
    <row r="149" spans="1:14" ht="15" customHeight="1" x14ac:dyDescent="0.2">
      <c r="B149" s="9" t="s">
        <v>466</v>
      </c>
      <c r="C149" s="9" t="s">
        <v>332</v>
      </c>
      <c r="D149" s="9" t="s">
        <v>317</v>
      </c>
      <c r="E149" s="21" t="s">
        <v>333</v>
      </c>
      <c r="F149" s="9" t="s">
        <v>33</v>
      </c>
      <c r="G149" s="9">
        <v>11</v>
      </c>
      <c r="H149" s="17">
        <v>50</v>
      </c>
      <c r="I149" s="27">
        <f>H149*G149</f>
        <v>550</v>
      </c>
      <c r="J149" s="9" t="s">
        <v>34</v>
      </c>
      <c r="K149" s="9" t="s">
        <v>468</v>
      </c>
      <c r="L149" s="9" t="s">
        <v>24</v>
      </c>
      <c r="M149" s="9" t="s">
        <v>146</v>
      </c>
    </row>
    <row r="150" spans="1:14" ht="15" customHeight="1" x14ac:dyDescent="0.2">
      <c r="B150" s="9" t="s">
        <v>466</v>
      </c>
      <c r="C150" s="9" t="s">
        <v>334</v>
      </c>
      <c r="D150" s="9" t="s">
        <v>317</v>
      </c>
      <c r="E150" s="21" t="s">
        <v>335</v>
      </c>
      <c r="F150" s="9" t="s">
        <v>116</v>
      </c>
      <c r="G150" s="9">
        <v>1</v>
      </c>
      <c r="H150" s="17">
        <v>1000</v>
      </c>
      <c r="I150" s="27">
        <f>H150*G150</f>
        <v>1000</v>
      </c>
      <c r="J150" s="17" t="s">
        <v>44</v>
      </c>
      <c r="K150" s="17" t="s">
        <v>45</v>
      </c>
      <c r="L150" s="17" t="s">
        <v>117</v>
      </c>
      <c r="M150" s="17" t="s">
        <v>280</v>
      </c>
    </row>
    <row r="151" spans="1:14" ht="15" customHeight="1" x14ac:dyDescent="0.2">
      <c r="A151" s="14"/>
      <c r="B151" s="14"/>
      <c r="C151" s="14" t="s">
        <v>336</v>
      </c>
      <c r="D151" s="14" t="s">
        <v>317</v>
      </c>
      <c r="E151" s="22" t="s">
        <v>337</v>
      </c>
      <c r="F151" s="14"/>
      <c r="G151" s="14"/>
      <c r="H151" s="18"/>
      <c r="I151" s="26">
        <f>SUM(I152:I154)</f>
        <v>4500</v>
      </c>
      <c r="J151" s="16"/>
      <c r="K151" s="16"/>
      <c r="L151" s="16"/>
      <c r="M151" s="16"/>
      <c r="N151" s="29"/>
    </row>
    <row r="152" spans="1:14" ht="15" customHeight="1" x14ac:dyDescent="0.2">
      <c r="B152" s="9" t="s">
        <v>466</v>
      </c>
      <c r="C152" s="9" t="s">
        <v>338</v>
      </c>
      <c r="D152" s="9" t="s">
        <v>317</v>
      </c>
      <c r="E152" s="21" t="s">
        <v>339</v>
      </c>
      <c r="F152" s="9" t="s">
        <v>116</v>
      </c>
      <c r="G152" s="9">
        <v>1</v>
      </c>
      <c r="H152" s="17">
        <v>1500</v>
      </c>
      <c r="I152" s="27">
        <f>H152*G152</f>
        <v>1500</v>
      </c>
      <c r="J152" s="17" t="s">
        <v>44</v>
      </c>
      <c r="K152" s="17" t="s">
        <v>45</v>
      </c>
      <c r="L152" s="17" t="s">
        <v>117</v>
      </c>
      <c r="M152" s="17" t="s">
        <v>280</v>
      </c>
    </row>
    <row r="153" spans="1:14" ht="15" customHeight="1" x14ac:dyDescent="0.2">
      <c r="B153" s="9" t="s">
        <v>466</v>
      </c>
      <c r="C153" s="9" t="s">
        <v>340</v>
      </c>
      <c r="D153" s="9" t="s">
        <v>317</v>
      </c>
      <c r="E153" s="21" t="s">
        <v>341</v>
      </c>
      <c r="F153" s="9" t="s">
        <v>116</v>
      </c>
      <c r="G153" s="9">
        <v>1</v>
      </c>
      <c r="H153" s="17">
        <v>1500</v>
      </c>
      <c r="I153" s="27">
        <f>H153*G153</f>
        <v>1500</v>
      </c>
      <c r="J153" s="17" t="s">
        <v>44</v>
      </c>
      <c r="K153" s="17" t="s">
        <v>45</v>
      </c>
      <c r="L153" s="17" t="s">
        <v>117</v>
      </c>
      <c r="M153" s="17" t="s">
        <v>280</v>
      </c>
    </row>
    <row r="154" spans="1:14" ht="15" customHeight="1" x14ac:dyDescent="0.2">
      <c r="B154" s="9" t="s">
        <v>466</v>
      </c>
      <c r="C154" s="9" t="s">
        <v>342</v>
      </c>
      <c r="D154" s="9" t="s">
        <v>317</v>
      </c>
      <c r="E154" s="21" t="s">
        <v>343</v>
      </c>
      <c r="F154" s="9" t="s">
        <v>116</v>
      </c>
      <c r="G154" s="9">
        <v>1</v>
      </c>
      <c r="H154" s="17">
        <v>1500</v>
      </c>
      <c r="I154" s="27">
        <f>H154*G154</f>
        <v>1500</v>
      </c>
      <c r="J154" s="17" t="s">
        <v>44</v>
      </c>
      <c r="K154" s="17" t="s">
        <v>45</v>
      </c>
      <c r="L154" s="17" t="s">
        <v>117</v>
      </c>
      <c r="M154" s="17" t="s">
        <v>280</v>
      </c>
    </row>
    <row r="155" spans="1:14" ht="15" customHeight="1" x14ac:dyDescent="0.2">
      <c r="A155" s="14"/>
      <c r="B155" s="14"/>
      <c r="C155" s="14" t="s">
        <v>344</v>
      </c>
      <c r="D155" s="14" t="s">
        <v>317</v>
      </c>
      <c r="E155" s="22" t="s">
        <v>345</v>
      </c>
      <c r="F155" s="14"/>
      <c r="G155" s="14"/>
      <c r="H155" s="18"/>
      <c r="I155" s="26">
        <f>SUM(I156:I160)</f>
        <v>7500</v>
      </c>
      <c r="J155" s="16"/>
      <c r="K155" s="16"/>
      <c r="L155" s="16"/>
      <c r="M155" s="16"/>
      <c r="N155" s="29"/>
    </row>
    <row r="156" spans="1:14" ht="15" customHeight="1" x14ac:dyDescent="0.2">
      <c r="B156" s="9" t="s">
        <v>466</v>
      </c>
      <c r="C156" s="9" t="s">
        <v>346</v>
      </c>
      <c r="D156" s="9" t="s">
        <v>317</v>
      </c>
      <c r="E156" s="21" t="s">
        <v>347</v>
      </c>
      <c r="F156" s="9" t="s">
        <v>116</v>
      </c>
      <c r="G156" s="9">
        <v>1</v>
      </c>
      <c r="H156" s="17">
        <v>1500</v>
      </c>
      <c r="I156" s="27">
        <f>H156*G156</f>
        <v>1500</v>
      </c>
      <c r="J156" s="17" t="s">
        <v>44</v>
      </c>
      <c r="K156" s="17" t="s">
        <v>45</v>
      </c>
      <c r="L156" s="17" t="s">
        <v>117</v>
      </c>
      <c r="M156" s="17" t="s">
        <v>280</v>
      </c>
    </row>
    <row r="157" spans="1:14" ht="15" customHeight="1" x14ac:dyDescent="0.2">
      <c r="B157" s="9" t="s">
        <v>466</v>
      </c>
      <c r="C157" s="9" t="s">
        <v>348</v>
      </c>
      <c r="D157" s="9" t="s">
        <v>317</v>
      </c>
      <c r="E157" s="21" t="s">
        <v>349</v>
      </c>
      <c r="F157" s="9" t="s">
        <v>116</v>
      </c>
      <c r="G157" s="9">
        <v>1</v>
      </c>
      <c r="H157" s="17">
        <v>1500</v>
      </c>
      <c r="I157" s="27">
        <f>H157*G157</f>
        <v>1500</v>
      </c>
      <c r="J157" s="17" t="s">
        <v>44</v>
      </c>
      <c r="K157" s="17" t="s">
        <v>45</v>
      </c>
      <c r="L157" s="17" t="s">
        <v>117</v>
      </c>
      <c r="M157" s="17" t="s">
        <v>280</v>
      </c>
    </row>
    <row r="158" spans="1:14" ht="15" customHeight="1" x14ac:dyDescent="0.2">
      <c r="B158" s="9" t="s">
        <v>466</v>
      </c>
      <c r="C158" s="9" t="s">
        <v>350</v>
      </c>
      <c r="D158" s="9" t="s">
        <v>317</v>
      </c>
      <c r="E158" s="21" t="s">
        <v>351</v>
      </c>
      <c r="F158" s="9" t="s">
        <v>116</v>
      </c>
      <c r="G158" s="9">
        <v>1</v>
      </c>
      <c r="H158" s="17">
        <v>1500</v>
      </c>
      <c r="I158" s="27">
        <f>H158*G158</f>
        <v>1500</v>
      </c>
      <c r="J158" s="17" t="s">
        <v>44</v>
      </c>
      <c r="K158" s="17" t="s">
        <v>45</v>
      </c>
      <c r="L158" s="17" t="s">
        <v>117</v>
      </c>
      <c r="M158" s="17" t="s">
        <v>280</v>
      </c>
    </row>
    <row r="159" spans="1:14" ht="15" customHeight="1" x14ac:dyDescent="0.2">
      <c r="B159" s="9" t="s">
        <v>466</v>
      </c>
      <c r="C159" s="9" t="s">
        <v>352</v>
      </c>
      <c r="D159" s="9" t="s">
        <v>317</v>
      </c>
      <c r="E159" s="21" t="s">
        <v>353</v>
      </c>
      <c r="F159" s="9" t="s">
        <v>116</v>
      </c>
      <c r="G159" s="9">
        <v>1</v>
      </c>
      <c r="H159" s="17">
        <v>1500</v>
      </c>
      <c r="I159" s="27">
        <f>H159*G159</f>
        <v>1500</v>
      </c>
      <c r="J159" s="17" t="s">
        <v>44</v>
      </c>
      <c r="K159" s="9" t="s">
        <v>50</v>
      </c>
      <c r="L159" s="17" t="s">
        <v>117</v>
      </c>
      <c r="M159" s="17" t="s">
        <v>20</v>
      </c>
    </row>
    <row r="160" spans="1:14" ht="15" customHeight="1" x14ac:dyDescent="0.2">
      <c r="B160" s="9" t="s">
        <v>466</v>
      </c>
      <c r="C160" s="9" t="s">
        <v>354</v>
      </c>
      <c r="D160" s="9" t="s">
        <v>317</v>
      </c>
      <c r="E160" s="21" t="s">
        <v>355</v>
      </c>
      <c r="F160" s="9" t="s">
        <v>116</v>
      </c>
      <c r="G160" s="9">
        <v>1</v>
      </c>
      <c r="H160" s="17">
        <v>1500</v>
      </c>
      <c r="I160" s="27">
        <f>H160*G160</f>
        <v>1500</v>
      </c>
      <c r="J160" s="17" t="s">
        <v>44</v>
      </c>
      <c r="K160" s="9" t="s">
        <v>50</v>
      </c>
      <c r="L160" s="17" t="s">
        <v>117</v>
      </c>
      <c r="M160" s="17" t="s">
        <v>20</v>
      </c>
    </row>
    <row r="161" spans="1:14" ht="15" customHeight="1" x14ac:dyDescent="0.2">
      <c r="A161" s="14"/>
      <c r="B161" s="14"/>
      <c r="C161" s="14" t="s">
        <v>356</v>
      </c>
      <c r="D161" s="14" t="s">
        <v>317</v>
      </c>
      <c r="E161" s="22" t="s">
        <v>357</v>
      </c>
      <c r="F161" s="14"/>
      <c r="G161" s="14"/>
      <c r="H161" s="18"/>
      <c r="I161" s="26">
        <f>SUM(I162:I164)</f>
        <v>63800</v>
      </c>
      <c r="J161" s="16"/>
      <c r="K161" s="16"/>
      <c r="L161" s="16"/>
      <c r="M161" s="16"/>
      <c r="N161" s="29"/>
    </row>
    <row r="162" spans="1:14" ht="15" customHeight="1" x14ac:dyDescent="0.2">
      <c r="B162" s="9" t="s">
        <v>466</v>
      </c>
      <c r="C162" s="9" t="s">
        <v>358</v>
      </c>
      <c r="D162" s="9" t="s">
        <v>317</v>
      </c>
      <c r="E162" s="21" t="s">
        <v>359</v>
      </c>
      <c r="F162" s="9" t="s">
        <v>33</v>
      </c>
      <c r="G162" s="9">
        <v>11</v>
      </c>
      <c r="H162" s="17">
        <v>5000</v>
      </c>
      <c r="I162" s="27">
        <f>H162*G162</f>
        <v>55000</v>
      </c>
      <c r="J162" s="9" t="s">
        <v>34</v>
      </c>
      <c r="K162" s="9" t="s">
        <v>468</v>
      </c>
      <c r="L162" s="9" t="s">
        <v>24</v>
      </c>
      <c r="M162" s="9" t="s">
        <v>146</v>
      </c>
    </row>
    <row r="163" spans="1:14" ht="15" customHeight="1" x14ac:dyDescent="0.2">
      <c r="B163" s="9" t="s">
        <v>466</v>
      </c>
      <c r="C163" s="9" t="s">
        <v>360</v>
      </c>
      <c r="D163" s="9" t="s">
        <v>317</v>
      </c>
      <c r="E163" s="21" t="s">
        <v>361</v>
      </c>
      <c r="F163" s="9" t="s">
        <v>33</v>
      </c>
      <c r="G163" s="9">
        <v>11</v>
      </c>
      <c r="H163" s="17">
        <v>300</v>
      </c>
      <c r="I163" s="27">
        <f>H163*G163</f>
        <v>3300</v>
      </c>
      <c r="J163" s="9" t="s">
        <v>34</v>
      </c>
      <c r="K163" s="9" t="s">
        <v>468</v>
      </c>
      <c r="L163" s="9" t="s">
        <v>24</v>
      </c>
      <c r="M163" s="9" t="s">
        <v>146</v>
      </c>
    </row>
    <row r="164" spans="1:14" ht="15" customHeight="1" x14ac:dyDescent="0.2">
      <c r="B164" s="9" t="s">
        <v>466</v>
      </c>
      <c r="C164" s="9" t="s">
        <v>362</v>
      </c>
      <c r="D164" s="9" t="s">
        <v>317</v>
      </c>
      <c r="E164" s="21" t="s">
        <v>363</v>
      </c>
      <c r="F164" s="9" t="s">
        <v>33</v>
      </c>
      <c r="G164" s="9">
        <v>11</v>
      </c>
      <c r="H164" s="17">
        <v>500</v>
      </c>
      <c r="I164" s="27">
        <f>H164*G164</f>
        <v>5500</v>
      </c>
      <c r="J164" s="9" t="s">
        <v>34</v>
      </c>
      <c r="K164" s="9" t="s">
        <v>468</v>
      </c>
      <c r="L164" s="9" t="s">
        <v>24</v>
      </c>
      <c r="M164" s="9" t="s">
        <v>146</v>
      </c>
    </row>
    <row r="165" spans="1:14" ht="15" customHeight="1" x14ac:dyDescent="0.2">
      <c r="A165" s="14" t="s">
        <v>463</v>
      </c>
      <c r="B165" s="14" t="s">
        <v>466</v>
      </c>
      <c r="C165" s="14">
        <v>7</v>
      </c>
      <c r="D165" s="14" t="s">
        <v>364</v>
      </c>
      <c r="E165" s="22" t="s">
        <v>364</v>
      </c>
      <c r="F165" s="14"/>
      <c r="G165" s="16"/>
      <c r="H165" s="18"/>
      <c r="I165" s="26">
        <f>I166+I168+I170+I174+I178+I184</f>
        <v>529200</v>
      </c>
      <c r="J165" s="15"/>
      <c r="K165" s="15"/>
      <c r="L165" s="15"/>
      <c r="M165" s="15"/>
      <c r="N165" s="29"/>
    </row>
    <row r="166" spans="1:14" ht="15" customHeight="1" x14ac:dyDescent="0.2">
      <c r="A166" s="14"/>
      <c r="B166" s="14"/>
      <c r="C166" s="14" t="s">
        <v>365</v>
      </c>
      <c r="D166" s="14" t="s">
        <v>364</v>
      </c>
      <c r="E166" s="22" t="s">
        <v>366</v>
      </c>
      <c r="F166" s="14"/>
      <c r="G166" s="16"/>
      <c r="H166" s="18"/>
      <c r="I166" s="26">
        <f>I167</f>
        <v>288000</v>
      </c>
      <c r="J166" s="15"/>
      <c r="K166" s="15"/>
      <c r="L166" s="15"/>
      <c r="M166" s="15"/>
      <c r="N166" s="29"/>
    </row>
    <row r="167" spans="1:14" ht="15" customHeight="1" x14ac:dyDescent="0.2">
      <c r="B167" s="9" t="s">
        <v>466</v>
      </c>
      <c r="C167" s="9" t="s">
        <v>367</v>
      </c>
      <c r="D167" s="9" t="s">
        <v>364</v>
      </c>
      <c r="E167" s="21" t="s">
        <v>368</v>
      </c>
      <c r="F167" s="9" t="s">
        <v>369</v>
      </c>
      <c r="G167" s="19">
        <v>16</v>
      </c>
      <c r="H167" s="17">
        <f>200000*0.09</f>
        <v>18000</v>
      </c>
      <c r="I167" s="27">
        <f>H167*G167</f>
        <v>288000</v>
      </c>
      <c r="J167" s="9" t="s">
        <v>34</v>
      </c>
      <c r="K167" s="17" t="s">
        <v>370</v>
      </c>
      <c r="L167" s="17"/>
      <c r="M167" s="17"/>
    </row>
    <row r="168" spans="1:14" ht="15" customHeight="1" x14ac:dyDescent="0.2">
      <c r="A168" s="14"/>
      <c r="B168" s="14"/>
      <c r="C168" s="14" t="s">
        <v>371</v>
      </c>
      <c r="D168" s="14" t="s">
        <v>364</v>
      </c>
      <c r="E168" s="22" t="s">
        <v>372</v>
      </c>
      <c r="F168" s="14"/>
      <c r="G168" s="16"/>
      <c r="H168" s="18"/>
      <c r="I168" s="26">
        <f>I169</f>
        <v>192000</v>
      </c>
      <c r="J168" s="15"/>
      <c r="K168" s="15"/>
      <c r="L168" s="15"/>
      <c r="M168" s="15"/>
      <c r="N168" s="29"/>
    </row>
    <row r="169" spans="1:14" ht="15" customHeight="1" x14ac:dyDescent="0.2">
      <c r="B169" s="9" t="s">
        <v>466</v>
      </c>
      <c r="C169" s="9" t="s">
        <v>373</v>
      </c>
      <c r="D169" s="9" t="s">
        <v>364</v>
      </c>
      <c r="E169" s="21" t="s">
        <v>374</v>
      </c>
      <c r="F169" s="9" t="s">
        <v>369</v>
      </c>
      <c r="G169" s="19">
        <v>16</v>
      </c>
      <c r="H169" s="17">
        <f>200000*0.06</f>
        <v>12000</v>
      </c>
      <c r="I169" s="27">
        <f>H169*G169</f>
        <v>192000</v>
      </c>
      <c r="J169" s="9" t="s">
        <v>34</v>
      </c>
      <c r="K169" s="17" t="s">
        <v>370</v>
      </c>
      <c r="L169" s="17"/>
      <c r="M169" s="17"/>
    </row>
    <row r="170" spans="1:14" ht="15" customHeight="1" x14ac:dyDescent="0.2">
      <c r="A170" s="14"/>
      <c r="B170" s="14"/>
      <c r="C170" s="14" t="s">
        <v>375</v>
      </c>
      <c r="D170" s="14" t="s">
        <v>364</v>
      </c>
      <c r="E170" s="22" t="s">
        <v>376</v>
      </c>
      <c r="F170" s="14"/>
      <c r="G170" s="16"/>
      <c r="H170" s="18"/>
      <c r="I170" s="26">
        <f>SUM(I171:I173)</f>
        <v>16000</v>
      </c>
      <c r="J170" s="15"/>
      <c r="K170" s="15"/>
      <c r="L170" s="15"/>
      <c r="M170" s="15"/>
      <c r="N170" s="29"/>
    </row>
    <row r="171" spans="1:14" ht="15" customHeight="1" x14ac:dyDescent="0.2">
      <c r="B171" s="9" t="s">
        <v>466</v>
      </c>
      <c r="C171" s="9" t="s">
        <v>377</v>
      </c>
      <c r="D171" s="9" t="s">
        <v>364</v>
      </c>
      <c r="E171" s="21" t="s">
        <v>378</v>
      </c>
      <c r="F171" s="9" t="s">
        <v>116</v>
      </c>
      <c r="G171" s="19">
        <v>1</v>
      </c>
      <c r="H171" s="17">
        <v>2500</v>
      </c>
      <c r="I171" s="27">
        <f t="shared" ref="I171:I183" si="7">H171*G171</f>
        <v>2500</v>
      </c>
      <c r="J171" s="17" t="s">
        <v>44</v>
      </c>
      <c r="K171" s="17" t="s">
        <v>45</v>
      </c>
      <c r="L171" s="17" t="s">
        <v>117</v>
      </c>
      <c r="M171" s="9" t="s">
        <v>17</v>
      </c>
    </row>
    <row r="172" spans="1:14" ht="15" customHeight="1" x14ac:dyDescent="0.2">
      <c r="B172" s="9" t="s">
        <v>466</v>
      </c>
      <c r="C172" s="9" t="s">
        <v>379</v>
      </c>
      <c r="D172" s="9" t="s">
        <v>364</v>
      </c>
      <c r="E172" s="21" t="s">
        <v>380</v>
      </c>
      <c r="F172" s="9" t="s">
        <v>116</v>
      </c>
      <c r="G172" s="19">
        <v>1</v>
      </c>
      <c r="H172" s="17">
        <v>2500</v>
      </c>
      <c r="I172" s="27">
        <f t="shared" si="7"/>
        <v>2500</v>
      </c>
      <c r="J172" s="17" t="s">
        <v>44</v>
      </c>
      <c r="K172" s="17" t="s">
        <v>45</v>
      </c>
      <c r="L172" s="17" t="s">
        <v>117</v>
      </c>
      <c r="M172" s="9" t="s">
        <v>17</v>
      </c>
    </row>
    <row r="173" spans="1:14" ht="15" customHeight="1" x14ac:dyDescent="0.2">
      <c r="B173" s="9" t="s">
        <v>466</v>
      </c>
      <c r="C173" s="9" t="s">
        <v>381</v>
      </c>
      <c r="D173" s="9" t="s">
        <v>364</v>
      </c>
      <c r="E173" s="21" t="s">
        <v>382</v>
      </c>
      <c r="F173" s="9" t="s">
        <v>33</v>
      </c>
      <c r="G173" s="19">
        <v>11</v>
      </c>
      <c r="H173" s="17">
        <v>1000</v>
      </c>
      <c r="I173" s="27">
        <f t="shared" si="7"/>
        <v>11000</v>
      </c>
      <c r="J173" s="9" t="s">
        <v>34</v>
      </c>
      <c r="K173" s="9" t="s">
        <v>468</v>
      </c>
      <c r="L173" s="9" t="s">
        <v>24</v>
      </c>
      <c r="M173" s="9" t="s">
        <v>146</v>
      </c>
    </row>
    <row r="174" spans="1:14" ht="15" customHeight="1" x14ac:dyDescent="0.2">
      <c r="A174" s="14"/>
      <c r="B174" s="14"/>
      <c r="C174" s="14" t="s">
        <v>383</v>
      </c>
      <c r="D174" s="14" t="s">
        <v>364</v>
      </c>
      <c r="E174" s="22" t="s">
        <v>384</v>
      </c>
      <c r="F174" s="14"/>
      <c r="G174" s="16"/>
      <c r="H174" s="18"/>
      <c r="I174" s="26">
        <f>SUM(I175:I177)</f>
        <v>6600</v>
      </c>
      <c r="J174" s="15"/>
      <c r="K174" s="15"/>
      <c r="L174" s="15"/>
      <c r="M174" s="15"/>
      <c r="N174" s="29"/>
    </row>
    <row r="175" spans="1:14" ht="15" customHeight="1" x14ac:dyDescent="0.2">
      <c r="B175" s="9" t="s">
        <v>466</v>
      </c>
      <c r="C175" s="9" t="s">
        <v>385</v>
      </c>
      <c r="D175" s="9" t="s">
        <v>364</v>
      </c>
      <c r="E175" s="21" t="s">
        <v>386</v>
      </c>
      <c r="F175" s="9" t="s">
        <v>33</v>
      </c>
      <c r="G175" s="19">
        <v>11</v>
      </c>
      <c r="H175" s="17">
        <v>200</v>
      </c>
      <c r="I175" s="27">
        <f t="shared" si="7"/>
        <v>2200</v>
      </c>
      <c r="J175" s="9" t="s">
        <v>34</v>
      </c>
      <c r="K175" s="9" t="s">
        <v>468</v>
      </c>
      <c r="L175" s="9" t="s">
        <v>24</v>
      </c>
      <c r="M175" s="9" t="s">
        <v>146</v>
      </c>
    </row>
    <row r="176" spans="1:14" ht="15" customHeight="1" x14ac:dyDescent="0.2">
      <c r="B176" s="9" t="s">
        <v>466</v>
      </c>
      <c r="C176" s="9" t="s">
        <v>387</v>
      </c>
      <c r="D176" s="9" t="s">
        <v>364</v>
      </c>
      <c r="E176" s="21" t="s">
        <v>388</v>
      </c>
      <c r="F176" s="9" t="s">
        <v>33</v>
      </c>
      <c r="G176" s="19">
        <v>11</v>
      </c>
      <c r="H176" s="17">
        <v>200</v>
      </c>
      <c r="I176" s="27">
        <f t="shared" si="7"/>
        <v>2200</v>
      </c>
      <c r="J176" s="9" t="s">
        <v>34</v>
      </c>
      <c r="K176" s="9" t="s">
        <v>468</v>
      </c>
      <c r="L176" s="9" t="s">
        <v>24</v>
      </c>
      <c r="M176" s="9" t="s">
        <v>146</v>
      </c>
    </row>
    <row r="177" spans="1:14" ht="15" customHeight="1" x14ac:dyDescent="0.2">
      <c r="B177" s="9" t="s">
        <v>466</v>
      </c>
      <c r="C177" s="9" t="s">
        <v>389</v>
      </c>
      <c r="D177" s="9" t="s">
        <v>364</v>
      </c>
      <c r="E177" s="21" t="s">
        <v>390</v>
      </c>
      <c r="F177" s="9" t="s">
        <v>33</v>
      </c>
      <c r="G177" s="19">
        <v>11</v>
      </c>
      <c r="H177" s="17">
        <v>200</v>
      </c>
      <c r="I177" s="27">
        <f t="shared" si="7"/>
        <v>2200</v>
      </c>
      <c r="J177" s="9" t="s">
        <v>34</v>
      </c>
      <c r="K177" s="9" t="s">
        <v>468</v>
      </c>
      <c r="L177" s="9" t="s">
        <v>24</v>
      </c>
      <c r="M177" s="9" t="s">
        <v>146</v>
      </c>
    </row>
    <row r="178" spans="1:14" ht="15" customHeight="1" x14ac:dyDescent="0.2">
      <c r="A178" s="14"/>
      <c r="B178" s="14"/>
      <c r="C178" s="14" t="s">
        <v>391</v>
      </c>
      <c r="D178" s="14" t="s">
        <v>364</v>
      </c>
      <c r="E178" s="22" t="s">
        <v>392</v>
      </c>
      <c r="F178" s="14"/>
      <c r="G178" s="16"/>
      <c r="H178" s="18"/>
      <c r="I178" s="26">
        <f>SUM(I179:I183)</f>
        <v>7400</v>
      </c>
      <c r="J178" s="15"/>
      <c r="K178" s="15"/>
      <c r="L178" s="15"/>
      <c r="M178" s="15"/>
      <c r="N178" s="29"/>
    </row>
    <row r="179" spans="1:14" ht="15" customHeight="1" x14ac:dyDescent="0.2">
      <c r="B179" s="9" t="s">
        <v>466</v>
      </c>
      <c r="C179" s="9" t="s">
        <v>393</v>
      </c>
      <c r="D179" s="9" t="s">
        <v>364</v>
      </c>
      <c r="E179" s="21" t="s">
        <v>394</v>
      </c>
      <c r="F179" s="9" t="s">
        <v>116</v>
      </c>
      <c r="G179" s="19">
        <v>1</v>
      </c>
      <c r="H179" s="17">
        <v>2500</v>
      </c>
      <c r="I179" s="27">
        <f t="shared" si="7"/>
        <v>2500</v>
      </c>
      <c r="J179" s="17" t="s">
        <v>44</v>
      </c>
      <c r="K179" s="9" t="s">
        <v>50</v>
      </c>
      <c r="L179" s="17" t="s">
        <v>117</v>
      </c>
      <c r="M179" s="17" t="s">
        <v>19</v>
      </c>
    </row>
    <row r="180" spans="1:14" ht="15" customHeight="1" x14ac:dyDescent="0.2">
      <c r="B180" s="9" t="s">
        <v>466</v>
      </c>
      <c r="C180" s="9" t="s">
        <v>395</v>
      </c>
      <c r="D180" s="9" t="s">
        <v>364</v>
      </c>
      <c r="E180" s="21" t="s">
        <v>396</v>
      </c>
      <c r="F180" s="9" t="s">
        <v>116</v>
      </c>
      <c r="G180" s="19">
        <v>1</v>
      </c>
      <c r="H180" s="17">
        <v>2500</v>
      </c>
      <c r="I180" s="27">
        <f t="shared" si="7"/>
        <v>2500</v>
      </c>
      <c r="J180" s="17" t="s">
        <v>44</v>
      </c>
      <c r="K180" s="9" t="s">
        <v>50</v>
      </c>
      <c r="L180" s="17" t="s">
        <v>117</v>
      </c>
      <c r="M180" s="17" t="s">
        <v>19</v>
      </c>
    </row>
    <row r="181" spans="1:14" ht="15" customHeight="1" x14ac:dyDescent="0.2">
      <c r="B181" s="9" t="s">
        <v>466</v>
      </c>
      <c r="C181" s="9" t="s">
        <v>397</v>
      </c>
      <c r="D181" s="9" t="s">
        <v>364</v>
      </c>
      <c r="E181" s="21" t="s">
        <v>398</v>
      </c>
      <c r="F181" s="9" t="s">
        <v>369</v>
      </c>
      <c r="G181" s="19">
        <v>16</v>
      </c>
      <c r="H181" s="17">
        <v>50</v>
      </c>
      <c r="I181" s="27">
        <f t="shared" si="7"/>
        <v>800</v>
      </c>
      <c r="J181" s="17" t="s">
        <v>44</v>
      </c>
      <c r="K181" s="9" t="s">
        <v>50</v>
      </c>
      <c r="L181" s="17" t="s">
        <v>117</v>
      </c>
      <c r="M181" s="17" t="s">
        <v>19</v>
      </c>
    </row>
    <row r="182" spans="1:14" ht="15" customHeight="1" x14ac:dyDescent="0.2">
      <c r="B182" s="9" t="s">
        <v>466</v>
      </c>
      <c r="C182" s="9" t="s">
        <v>399</v>
      </c>
      <c r="D182" s="9" t="s">
        <v>364</v>
      </c>
      <c r="E182" s="21" t="s">
        <v>400</v>
      </c>
      <c r="F182" s="9" t="s">
        <v>369</v>
      </c>
      <c r="G182" s="19">
        <v>16</v>
      </c>
      <c r="H182" s="17">
        <v>50</v>
      </c>
      <c r="I182" s="27">
        <f t="shared" si="7"/>
        <v>800</v>
      </c>
      <c r="J182" s="17" t="s">
        <v>44</v>
      </c>
      <c r="K182" s="9" t="s">
        <v>50</v>
      </c>
      <c r="L182" s="17" t="s">
        <v>117</v>
      </c>
      <c r="M182" s="17" t="s">
        <v>19</v>
      </c>
    </row>
    <row r="183" spans="1:14" ht="15" customHeight="1" x14ac:dyDescent="0.2">
      <c r="B183" s="9" t="s">
        <v>466</v>
      </c>
      <c r="C183" s="9" t="s">
        <v>401</v>
      </c>
      <c r="D183" s="9" t="s">
        <v>364</v>
      </c>
      <c r="E183" s="21" t="s">
        <v>402</v>
      </c>
      <c r="F183" s="9" t="s">
        <v>369</v>
      </c>
      <c r="G183" s="19">
        <v>16</v>
      </c>
      <c r="H183" s="17">
        <v>50</v>
      </c>
      <c r="I183" s="27">
        <f t="shared" si="7"/>
        <v>800</v>
      </c>
      <c r="J183" s="17" t="s">
        <v>44</v>
      </c>
      <c r="K183" s="9" t="s">
        <v>50</v>
      </c>
      <c r="L183" s="17" t="s">
        <v>117</v>
      </c>
      <c r="M183" s="17" t="s">
        <v>19</v>
      </c>
    </row>
    <row r="184" spans="1:14" ht="15" customHeight="1" x14ac:dyDescent="0.2">
      <c r="A184" s="14"/>
      <c r="B184" s="14"/>
      <c r="C184" s="14" t="s">
        <v>403</v>
      </c>
      <c r="D184" s="14" t="s">
        <v>364</v>
      </c>
      <c r="E184" s="22" t="s">
        <v>404</v>
      </c>
      <c r="F184" s="14"/>
      <c r="G184" s="16"/>
      <c r="H184" s="18"/>
      <c r="I184" s="26">
        <f>SUM(I185:I186)</f>
        <v>19200</v>
      </c>
      <c r="J184" s="15"/>
      <c r="K184" s="15"/>
      <c r="L184" s="15"/>
      <c r="M184" s="15"/>
      <c r="N184" s="29"/>
    </row>
    <row r="185" spans="1:14" ht="15" customHeight="1" x14ac:dyDescent="0.2">
      <c r="B185" s="9" t="s">
        <v>466</v>
      </c>
      <c r="C185" s="9" t="s">
        <v>405</v>
      </c>
      <c r="D185" s="9" t="s">
        <v>364</v>
      </c>
      <c r="E185" s="21" t="s">
        <v>406</v>
      </c>
      <c r="F185" s="9" t="s">
        <v>369</v>
      </c>
      <c r="G185" s="19">
        <v>16</v>
      </c>
      <c r="H185" s="17">
        <v>600</v>
      </c>
      <c r="I185" s="27">
        <f t="shared" ref="I185:I186" si="8">H185*G185</f>
        <v>9600</v>
      </c>
      <c r="J185" s="9" t="s">
        <v>34</v>
      </c>
      <c r="K185" s="17" t="s">
        <v>370</v>
      </c>
      <c r="L185" s="17"/>
      <c r="M185" s="17"/>
    </row>
    <row r="186" spans="1:14" ht="15" customHeight="1" x14ac:dyDescent="0.2">
      <c r="B186" s="9" t="s">
        <v>466</v>
      </c>
      <c r="C186" s="9" t="s">
        <v>407</v>
      </c>
      <c r="D186" s="9" t="s">
        <v>364</v>
      </c>
      <c r="E186" s="21" t="s">
        <v>408</v>
      </c>
      <c r="F186" s="9" t="s">
        <v>369</v>
      </c>
      <c r="G186" s="19">
        <v>16</v>
      </c>
      <c r="H186" s="17">
        <v>600</v>
      </c>
      <c r="I186" s="27">
        <f t="shared" si="8"/>
        <v>9600</v>
      </c>
      <c r="J186" s="9" t="s">
        <v>34</v>
      </c>
      <c r="K186" s="17" t="s">
        <v>370</v>
      </c>
      <c r="L186" s="17"/>
      <c r="M186" s="17"/>
    </row>
    <row r="187" spans="1:14" ht="15" customHeight="1" x14ac:dyDescent="0.2">
      <c r="A187" s="14" t="s">
        <v>463</v>
      </c>
      <c r="B187" s="14" t="s">
        <v>466</v>
      </c>
      <c r="C187" s="14">
        <v>8</v>
      </c>
      <c r="D187" s="14" t="s">
        <v>409</v>
      </c>
      <c r="E187" s="22" t="s">
        <v>409</v>
      </c>
      <c r="F187" s="14"/>
      <c r="G187" s="16"/>
      <c r="H187" s="18"/>
      <c r="I187" s="26">
        <f>I189</f>
        <v>100000</v>
      </c>
      <c r="J187" s="15"/>
      <c r="K187" s="15"/>
      <c r="L187" s="15"/>
      <c r="M187" s="15"/>
      <c r="N187" s="29"/>
    </row>
    <row r="188" spans="1:14" ht="15" customHeight="1" x14ac:dyDescent="0.2">
      <c r="A188" s="14"/>
      <c r="B188" s="14"/>
      <c r="C188" s="14" t="s">
        <v>410</v>
      </c>
      <c r="D188" s="14" t="s">
        <v>409</v>
      </c>
      <c r="E188" s="22" t="s">
        <v>411</v>
      </c>
      <c r="F188" s="14"/>
      <c r="G188" s="16"/>
      <c r="H188" s="18"/>
      <c r="I188" s="26"/>
      <c r="J188" s="15"/>
      <c r="K188" s="15"/>
      <c r="L188" s="15"/>
      <c r="M188" s="15"/>
      <c r="N188" s="29"/>
    </row>
    <row r="189" spans="1:14" ht="15" customHeight="1" x14ac:dyDescent="0.2">
      <c r="B189" s="9" t="s">
        <v>466</v>
      </c>
      <c r="C189" s="9" t="s">
        <v>412</v>
      </c>
      <c r="D189" s="9" t="s">
        <v>409</v>
      </c>
      <c r="E189" s="21" t="s">
        <v>413</v>
      </c>
      <c r="F189" s="9" t="s">
        <v>116</v>
      </c>
      <c r="G189" s="19">
        <v>1</v>
      </c>
      <c r="H189" s="17">
        <v>100000</v>
      </c>
      <c r="I189" s="27">
        <f>H189*G189</f>
        <v>100000</v>
      </c>
      <c r="J189" s="17" t="s">
        <v>44</v>
      </c>
      <c r="K189" s="17" t="s">
        <v>45</v>
      </c>
      <c r="L189" s="17" t="s">
        <v>117</v>
      </c>
      <c r="M189" s="17" t="s">
        <v>409</v>
      </c>
    </row>
    <row r="190" spans="1:14" ht="15" customHeight="1" x14ac:dyDescent="0.2">
      <c r="B190" s="9" t="s">
        <v>466</v>
      </c>
      <c r="C190" s="9" t="s">
        <v>414</v>
      </c>
      <c r="D190" s="9" t="s">
        <v>409</v>
      </c>
      <c r="E190" s="21" t="s">
        <v>415</v>
      </c>
      <c r="F190" s="9" t="s">
        <v>116</v>
      </c>
      <c r="G190" s="19"/>
      <c r="J190" s="17"/>
      <c r="K190" s="17"/>
      <c r="L190" s="17"/>
      <c r="M190" s="17"/>
    </row>
    <row r="191" spans="1:14" ht="15" customHeight="1" x14ac:dyDescent="0.2">
      <c r="B191" s="9" t="s">
        <v>466</v>
      </c>
      <c r="C191" s="9" t="s">
        <v>416</v>
      </c>
      <c r="D191" s="9" t="s">
        <v>409</v>
      </c>
      <c r="E191" s="21" t="s">
        <v>417</v>
      </c>
      <c r="F191" s="9" t="s">
        <v>116</v>
      </c>
      <c r="G191" s="19"/>
      <c r="J191" s="17"/>
      <c r="K191" s="17"/>
      <c r="L191" s="17"/>
      <c r="M191" s="17"/>
    </row>
    <row r="192" spans="1:14" ht="15" customHeight="1" x14ac:dyDescent="0.2">
      <c r="B192" s="9" t="s">
        <v>466</v>
      </c>
      <c r="C192" s="9" t="s">
        <v>418</v>
      </c>
      <c r="D192" s="9" t="s">
        <v>409</v>
      </c>
      <c r="E192" s="21" t="s">
        <v>419</v>
      </c>
      <c r="F192" s="9" t="s">
        <v>116</v>
      </c>
      <c r="G192" s="19"/>
      <c r="J192" s="17"/>
      <c r="K192" s="17"/>
      <c r="L192" s="17"/>
      <c r="M192" s="17"/>
    </row>
    <row r="193" spans="1:14" ht="15" customHeight="1" x14ac:dyDescent="0.2">
      <c r="B193" s="9" t="s">
        <v>466</v>
      </c>
      <c r="C193" s="9" t="s">
        <v>420</v>
      </c>
      <c r="D193" s="9" t="s">
        <v>409</v>
      </c>
      <c r="E193" s="21" t="s">
        <v>421</v>
      </c>
      <c r="F193" s="9" t="s">
        <v>33</v>
      </c>
      <c r="G193" s="19"/>
      <c r="J193" s="17"/>
      <c r="K193" s="17"/>
      <c r="L193" s="17"/>
      <c r="M193" s="17"/>
    </row>
    <row r="194" spans="1:14" ht="15" customHeight="1" x14ac:dyDescent="0.2">
      <c r="B194" s="9" t="s">
        <v>466</v>
      </c>
      <c r="C194" s="9" t="s">
        <v>422</v>
      </c>
      <c r="D194" s="9" t="s">
        <v>409</v>
      </c>
      <c r="E194" s="21" t="s">
        <v>423</v>
      </c>
      <c r="F194" s="9" t="s">
        <v>116</v>
      </c>
      <c r="G194" s="19"/>
      <c r="J194" s="17"/>
      <c r="K194" s="17"/>
      <c r="L194" s="17"/>
      <c r="M194" s="17"/>
    </row>
    <row r="195" spans="1:14" ht="15" customHeight="1" x14ac:dyDescent="0.2">
      <c r="A195" s="14"/>
      <c r="B195" s="14"/>
      <c r="C195" s="14" t="s">
        <v>424</v>
      </c>
      <c r="D195" s="14" t="s">
        <v>409</v>
      </c>
      <c r="E195" s="22" t="s">
        <v>425</v>
      </c>
      <c r="F195" s="14"/>
      <c r="G195" s="16"/>
      <c r="H195" s="18"/>
      <c r="I195" s="26"/>
      <c r="J195" s="15"/>
      <c r="K195" s="15"/>
      <c r="L195" s="15"/>
      <c r="M195" s="15"/>
      <c r="N195" s="29"/>
    </row>
    <row r="196" spans="1:14" ht="15" customHeight="1" x14ac:dyDescent="0.2">
      <c r="B196" s="9" t="s">
        <v>466</v>
      </c>
      <c r="C196" s="9" t="s">
        <v>426</v>
      </c>
      <c r="D196" s="9" t="s">
        <v>409</v>
      </c>
      <c r="E196" s="21" t="s">
        <v>427</v>
      </c>
      <c r="F196" s="9" t="s">
        <v>428</v>
      </c>
      <c r="G196" s="19"/>
      <c r="J196" s="17"/>
      <c r="K196" s="17"/>
      <c r="L196" s="17"/>
      <c r="M196" s="17"/>
    </row>
    <row r="197" spans="1:14" ht="15" customHeight="1" x14ac:dyDescent="0.2">
      <c r="B197" s="9" t="s">
        <v>466</v>
      </c>
      <c r="C197" s="9" t="s">
        <v>429</v>
      </c>
      <c r="D197" s="9" t="s">
        <v>409</v>
      </c>
      <c r="E197" s="21" t="s">
        <v>430</v>
      </c>
      <c r="F197" s="9" t="s">
        <v>116</v>
      </c>
      <c r="G197" s="19"/>
      <c r="J197" s="17"/>
      <c r="K197" s="17"/>
      <c r="L197" s="17"/>
      <c r="M197" s="17"/>
    </row>
    <row r="198" spans="1:14" ht="15" customHeight="1" x14ac:dyDescent="0.2">
      <c r="B198" s="9" t="s">
        <v>466</v>
      </c>
      <c r="C198" s="9" t="s">
        <v>431</v>
      </c>
      <c r="D198" s="9" t="s">
        <v>409</v>
      </c>
      <c r="E198" s="21" t="s">
        <v>432</v>
      </c>
      <c r="F198" s="9" t="s">
        <v>116</v>
      </c>
      <c r="G198" s="19"/>
      <c r="J198" s="17"/>
      <c r="K198" s="17"/>
      <c r="L198" s="17"/>
      <c r="M198" s="17"/>
    </row>
    <row r="199" spans="1:14" ht="15" customHeight="1" x14ac:dyDescent="0.2">
      <c r="A199" s="14"/>
      <c r="B199" s="14"/>
      <c r="C199" s="14" t="s">
        <v>433</v>
      </c>
      <c r="D199" s="14" t="s">
        <v>409</v>
      </c>
      <c r="E199" s="22" t="s">
        <v>434</v>
      </c>
      <c r="F199" s="14"/>
      <c r="G199" s="16"/>
      <c r="H199" s="18"/>
      <c r="I199" s="26"/>
      <c r="J199" s="15"/>
      <c r="K199" s="15"/>
      <c r="L199" s="15"/>
      <c r="M199" s="15"/>
      <c r="N199" s="29"/>
    </row>
    <row r="200" spans="1:14" ht="15" customHeight="1" x14ac:dyDescent="0.2">
      <c r="B200" s="9" t="s">
        <v>466</v>
      </c>
      <c r="C200" s="9" t="s">
        <v>435</v>
      </c>
      <c r="D200" s="9" t="s">
        <v>409</v>
      </c>
      <c r="E200" s="21" t="s">
        <v>436</v>
      </c>
      <c r="F200" s="9" t="s">
        <v>116</v>
      </c>
      <c r="G200" s="19"/>
      <c r="J200" s="17"/>
      <c r="K200" s="17"/>
      <c r="L200" s="17"/>
      <c r="M200" s="17"/>
    </row>
    <row r="201" spans="1:14" ht="15" customHeight="1" x14ac:dyDescent="0.2">
      <c r="B201" s="9" t="s">
        <v>466</v>
      </c>
      <c r="C201" s="9" t="s">
        <v>437</v>
      </c>
      <c r="D201" s="9" t="s">
        <v>409</v>
      </c>
      <c r="E201" s="21" t="s">
        <v>438</v>
      </c>
      <c r="F201" s="9" t="s">
        <v>116</v>
      </c>
      <c r="G201" s="19"/>
      <c r="J201" s="17"/>
      <c r="K201" s="17"/>
      <c r="L201" s="17"/>
      <c r="M201" s="17"/>
    </row>
    <row r="202" spans="1:14" ht="15" customHeight="1" x14ac:dyDescent="0.2">
      <c r="B202" s="9" t="s">
        <v>466</v>
      </c>
      <c r="C202" s="9" t="s">
        <v>439</v>
      </c>
      <c r="D202" s="9" t="s">
        <v>409</v>
      </c>
      <c r="E202" s="21" t="s">
        <v>440</v>
      </c>
      <c r="F202" s="9" t="s">
        <v>116</v>
      </c>
      <c r="G202" s="19"/>
      <c r="J202" s="17"/>
      <c r="K202" s="17"/>
      <c r="L202" s="17"/>
      <c r="M202" s="17"/>
    </row>
    <row r="203" spans="1:14" ht="15" customHeight="1" x14ac:dyDescent="0.2">
      <c r="A203" s="14"/>
      <c r="B203" s="14"/>
      <c r="C203" s="14" t="s">
        <v>441</v>
      </c>
      <c r="D203" s="14" t="s">
        <v>409</v>
      </c>
      <c r="E203" s="22" t="s">
        <v>442</v>
      </c>
      <c r="F203" s="14"/>
      <c r="G203" s="16"/>
      <c r="H203" s="18"/>
      <c r="I203" s="26"/>
      <c r="J203" s="15"/>
      <c r="K203" s="15"/>
      <c r="L203" s="15"/>
      <c r="M203" s="15"/>
      <c r="N203" s="29"/>
    </row>
    <row r="204" spans="1:14" ht="15" customHeight="1" x14ac:dyDescent="0.2">
      <c r="B204" s="9" t="s">
        <v>466</v>
      </c>
      <c r="C204" s="9" t="s">
        <v>443</v>
      </c>
      <c r="D204" s="9" t="s">
        <v>409</v>
      </c>
      <c r="E204" s="21" t="s">
        <v>444</v>
      </c>
      <c r="F204" s="9" t="s">
        <v>116</v>
      </c>
      <c r="G204" s="19"/>
      <c r="J204" s="17"/>
      <c r="K204" s="17"/>
      <c r="L204" s="17"/>
      <c r="M204" s="17"/>
    </row>
    <row r="205" spans="1:14" ht="15" customHeight="1" x14ac:dyDescent="0.2">
      <c r="A205" s="14"/>
      <c r="B205" s="14"/>
      <c r="C205" s="14" t="s">
        <v>445</v>
      </c>
      <c r="D205" s="14" t="s">
        <v>409</v>
      </c>
      <c r="E205" s="22" t="s">
        <v>446</v>
      </c>
      <c r="F205" s="14"/>
      <c r="G205" s="16"/>
      <c r="H205" s="18"/>
      <c r="I205" s="26"/>
      <c r="J205" s="15"/>
      <c r="K205" s="15"/>
      <c r="L205" s="15"/>
      <c r="M205" s="15"/>
      <c r="N205" s="29"/>
    </row>
    <row r="206" spans="1:14" ht="15" customHeight="1" x14ac:dyDescent="0.2">
      <c r="B206" s="9" t="s">
        <v>466</v>
      </c>
      <c r="C206" s="9" t="s">
        <v>447</v>
      </c>
      <c r="D206" s="9" t="s">
        <v>409</v>
      </c>
      <c r="E206" s="21" t="s">
        <v>448</v>
      </c>
      <c r="F206" s="9" t="s">
        <v>33</v>
      </c>
      <c r="G206" s="19"/>
      <c r="J206" s="17"/>
      <c r="K206" s="17"/>
      <c r="L206" s="17"/>
      <c r="M206" s="17"/>
    </row>
    <row r="207" spans="1:14" ht="15" customHeight="1" x14ac:dyDescent="0.2">
      <c r="B207" s="9" t="s">
        <v>466</v>
      </c>
      <c r="C207" s="9" t="s">
        <v>449</v>
      </c>
      <c r="D207" s="9" t="s">
        <v>409</v>
      </c>
      <c r="E207" s="21" t="s">
        <v>450</v>
      </c>
      <c r="F207" s="9" t="s">
        <v>33</v>
      </c>
      <c r="G207" s="19"/>
      <c r="J207" s="17"/>
      <c r="K207" s="17"/>
      <c r="L207" s="17"/>
      <c r="M207" s="17"/>
    </row>
    <row r="208" spans="1:14" ht="15" customHeight="1" x14ac:dyDescent="0.2">
      <c r="B208" s="9" t="s">
        <v>466</v>
      </c>
      <c r="C208" s="9" t="s">
        <v>451</v>
      </c>
      <c r="D208" s="9" t="s">
        <v>409</v>
      </c>
      <c r="E208" s="21" t="s">
        <v>452</v>
      </c>
      <c r="F208" s="9" t="s">
        <v>33</v>
      </c>
      <c r="G208" s="19"/>
      <c r="J208" s="17"/>
      <c r="K208" s="17"/>
      <c r="L208" s="17"/>
      <c r="M208" s="17"/>
    </row>
    <row r="209" spans="2:13" ht="15" customHeight="1" x14ac:dyDescent="0.2">
      <c r="B209" s="9" t="s">
        <v>466</v>
      </c>
      <c r="C209" s="9" t="s">
        <v>453</v>
      </c>
      <c r="D209" s="9" t="s">
        <v>409</v>
      </c>
      <c r="E209" s="21" t="s">
        <v>454</v>
      </c>
      <c r="F209" s="9" t="s">
        <v>33</v>
      </c>
      <c r="G209" s="19"/>
      <c r="J209" s="17"/>
      <c r="K209" s="17"/>
      <c r="L209" s="17"/>
      <c r="M209" s="17"/>
    </row>
    <row r="210" spans="2:13" ht="15" customHeight="1" x14ac:dyDescent="0.2">
      <c r="B210" s="9" t="s">
        <v>466</v>
      </c>
      <c r="C210" s="9" t="s">
        <v>455</v>
      </c>
      <c r="D210" s="9" t="s">
        <v>409</v>
      </c>
      <c r="E210" s="21" t="s">
        <v>456</v>
      </c>
      <c r="F210" s="9" t="s">
        <v>33</v>
      </c>
      <c r="G210" s="19"/>
      <c r="J210" s="17"/>
      <c r="K210" s="17"/>
      <c r="L210" s="17"/>
      <c r="M210" s="17"/>
    </row>
    <row r="212" spans="2:13" x14ac:dyDescent="0.2">
      <c r="I212" s="27">
        <f>I2+I3+I39+I83</f>
        <v>1884367.0000000002</v>
      </c>
      <c r="J212" s="31">
        <f>I212/I214</f>
        <v>0.71832832875952013</v>
      </c>
    </row>
    <row r="213" spans="2:13" x14ac:dyDescent="0.2">
      <c r="I213" s="27">
        <f>I187+I165+I141+I120</f>
        <v>738900</v>
      </c>
      <c r="J213" s="31">
        <f>I213/I214</f>
        <v>0.28167167124047993</v>
      </c>
    </row>
    <row r="214" spans="2:13" x14ac:dyDescent="0.2">
      <c r="I214" s="27">
        <f>I213+I212</f>
        <v>2623267</v>
      </c>
    </row>
  </sheetData>
  <autoFilter ref="A1:N210" xr:uid="{C111B037-9840-4DD3-BCBC-3B42C6714E97}"/>
  <conditionalFormatting sqref="C80:C82">
    <cfRule type="duplicateValues" dxfId="3" priority="4"/>
  </conditionalFormatting>
  <conditionalFormatting sqref="C76:C78">
    <cfRule type="duplicateValues" dxfId="2" priority="3"/>
  </conditionalFormatting>
  <conditionalFormatting sqref="A80:A82">
    <cfRule type="duplicateValues" dxfId="1" priority="2"/>
  </conditionalFormatting>
  <conditionalFormatting sqref="A76:A7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I1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4ADD-D4DF-4194-94A8-4CF1D336DD29}">
  <dimension ref="B1:AB49"/>
  <sheetViews>
    <sheetView zoomScale="85" zoomScaleNormal="85" workbookViewId="0">
      <selection activeCell="R39" sqref="R39"/>
    </sheetView>
  </sheetViews>
  <sheetFormatPr defaultRowHeight="15" x14ac:dyDescent="0.25"/>
  <cols>
    <col min="2" max="2" width="11.28515625" customWidth="1"/>
    <col min="4" max="4" width="11.28515625" customWidth="1"/>
    <col min="5" max="5" width="9.140625" style="1"/>
    <col min="6" max="6" width="13.42578125" customWidth="1"/>
    <col min="7" max="7" width="9.140625" style="3"/>
  </cols>
  <sheetData>
    <row r="1" spans="2:7" x14ac:dyDescent="0.25">
      <c r="B1" s="8" t="s">
        <v>15</v>
      </c>
    </row>
    <row r="4" spans="2:7" x14ac:dyDescent="0.25">
      <c r="B4" s="32" t="s">
        <v>7</v>
      </c>
      <c r="C4" s="32"/>
      <c r="D4" s="5">
        <v>44424</v>
      </c>
      <c r="F4" s="6" t="s">
        <v>8</v>
      </c>
      <c r="G4" s="7">
        <f>D5-D4</f>
        <v>291</v>
      </c>
    </row>
    <row r="5" spans="2:7" x14ac:dyDescent="0.25">
      <c r="B5" s="32" t="s">
        <v>6</v>
      </c>
      <c r="C5" s="32"/>
      <c r="D5" s="5">
        <v>44715</v>
      </c>
      <c r="G5" s="3">
        <f ca="1">D6-D4</f>
        <v>107</v>
      </c>
    </row>
    <row r="6" spans="2:7" x14ac:dyDescent="0.25">
      <c r="B6" s="32" t="s">
        <v>5</v>
      </c>
      <c r="C6" s="32"/>
      <c r="D6" s="5">
        <f ca="1">TODAY()</f>
        <v>44531</v>
      </c>
      <c r="F6" s="6" t="s">
        <v>9</v>
      </c>
      <c r="G6" s="3">
        <f ca="1">G4-G5</f>
        <v>184</v>
      </c>
    </row>
    <row r="9" spans="2:7" x14ac:dyDescent="0.25">
      <c r="B9" s="6" t="s">
        <v>1</v>
      </c>
      <c r="E9" s="4">
        <f ca="1">G5/G4</f>
        <v>0.36769759450171824</v>
      </c>
    </row>
    <row r="15" spans="2:7" x14ac:dyDescent="0.25">
      <c r="B15" s="6" t="s">
        <v>2</v>
      </c>
    </row>
    <row r="17" spans="2:28" x14ac:dyDescent="0.25">
      <c r="B17" t="s">
        <v>10</v>
      </c>
    </row>
    <row r="18" spans="2:28" x14ac:dyDescent="0.25">
      <c r="B18" t="s">
        <v>11</v>
      </c>
    </row>
    <row r="19" spans="2:28" x14ac:dyDescent="0.25">
      <c r="B19" t="s">
        <v>13</v>
      </c>
    </row>
    <row r="21" spans="2:28" x14ac:dyDescent="0.25">
      <c r="B21" s="2" t="s">
        <v>12</v>
      </c>
      <c r="C21" s="1" t="e">
        <f>C18/C17</f>
        <v>#DIV/0!</v>
      </c>
    </row>
    <row r="23" spans="2:28" x14ac:dyDescent="0.25">
      <c r="B23" t="s">
        <v>14</v>
      </c>
    </row>
    <row r="32" spans="2:28" x14ac:dyDescent="0.25">
      <c r="AB32" t="s">
        <v>16</v>
      </c>
    </row>
    <row r="40" spans="10:10" x14ac:dyDescent="0.25">
      <c r="J40" t="s">
        <v>3</v>
      </c>
    </row>
    <row r="49" spans="10:10" x14ac:dyDescent="0.25">
      <c r="J49" t="s">
        <v>4</v>
      </c>
    </row>
  </sheetData>
  <mergeCells count="3">
    <mergeCell ref="B6:C6"/>
    <mergeCell ref="B4:C4"/>
    <mergeCell ref="B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GERAL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2021-09-13T21:10:44Z</dcterms:created>
  <dcterms:modified xsi:type="dcterms:W3CDTF">2021-12-01T20:59:10Z</dcterms:modified>
</cp:coreProperties>
</file>