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44a7ff8f3252bd0/Soluções Engenharia/1. FINANCIAMENTO E CONSTRUÇÃO/0. PLANILHAS DE ESTIMATIVA/"/>
    </mc:Choice>
  </mc:AlternateContent>
  <xr:revisionPtr revIDLastSave="555" documentId="8_{55416F31-3B37-4E6F-9B20-3E342A26FADB}" xr6:coauthVersionLast="47" xr6:coauthVersionMax="47" xr10:uidLastSave="{73D7C0F4-09F2-48A9-A36A-DF5BE24F8F41}"/>
  <bookViews>
    <workbookView xWindow="-120" yWindow="-120" windowWidth="29040" windowHeight="15840" xr2:uid="{F4FA360A-81C8-4671-BDB0-0CD368D1CC4D}"/>
  </bookViews>
  <sheets>
    <sheet name="Estimativa de área" sheetId="1" r:id="rId1"/>
    <sheet name="Mur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  <c r="B27" i="1"/>
  <c r="A2" i="2" s="1"/>
  <c r="B8" i="2" s="1"/>
  <c r="D8" i="2" s="1"/>
  <c r="C7" i="1"/>
  <c r="D7" i="1" s="1"/>
  <c r="C30" i="1"/>
  <c r="B2" i="2"/>
  <c r="F24" i="1"/>
  <c r="E24" i="1"/>
  <c r="D4" i="1"/>
  <c r="D5" i="1"/>
  <c r="D6" i="1"/>
  <c r="D8" i="1"/>
  <c r="D9" i="1"/>
  <c r="D10" i="1"/>
  <c r="D11" i="1"/>
  <c r="D12" i="1"/>
  <c r="D13" i="1"/>
  <c r="D14" i="1"/>
  <c r="D15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D3" i="1"/>
  <c r="I3" i="1"/>
  <c r="B9" i="2" l="1"/>
  <c r="D9" i="2" s="1"/>
  <c r="B10" i="2"/>
  <c r="D10" i="2" s="1"/>
  <c r="B5" i="2"/>
  <c r="D5" i="2" s="1"/>
  <c r="B6" i="2"/>
  <c r="D6" i="2" s="1"/>
  <c r="B7" i="2"/>
  <c r="D7" i="2" s="1"/>
  <c r="D16" i="1"/>
  <c r="I20" i="1"/>
  <c r="D11" i="2" l="1"/>
  <c r="D27" i="1" s="1"/>
  <c r="C38" i="1" l="1"/>
  <c r="B38" i="1"/>
  <c r="B42" i="1" l="1"/>
  <c r="B40" i="1"/>
  <c r="C42" i="1"/>
  <c r="C40" i="1"/>
</calcChain>
</file>

<file path=xl/sharedStrings.xml><?xml version="1.0" encoding="utf-8"?>
<sst xmlns="http://schemas.openxmlformats.org/spreadsheetml/2006/main" count="90" uniqueCount="63">
  <si>
    <t>Garagem</t>
  </si>
  <si>
    <t>Cômodo</t>
  </si>
  <si>
    <t>Área (m2)</t>
  </si>
  <si>
    <t>Cozinha</t>
  </si>
  <si>
    <t>Sala (Entrada + Estar)</t>
  </si>
  <si>
    <t>Area Gourmet</t>
  </si>
  <si>
    <t>Qnt.</t>
  </si>
  <si>
    <t>Escritório</t>
  </si>
  <si>
    <t>Despensa</t>
  </si>
  <si>
    <t>Quartos</t>
  </si>
  <si>
    <t>Closet</t>
  </si>
  <si>
    <t>Banheiro de suite</t>
  </si>
  <si>
    <t>Lavabo</t>
  </si>
  <si>
    <t>Paredes em geral</t>
  </si>
  <si>
    <t>Área Total (m2)</t>
  </si>
  <si>
    <t>Area de Serviço</t>
  </si>
  <si>
    <t>TOTAL</t>
  </si>
  <si>
    <t>Cálculo de área construída estimada - DUPLEX</t>
  </si>
  <si>
    <t>Cálculo de área construída estimada - TERREA</t>
  </si>
  <si>
    <t>Varanda</t>
  </si>
  <si>
    <t>Escada na sala</t>
  </si>
  <si>
    <t>Circulação superior</t>
  </si>
  <si>
    <t>Circulação inferior</t>
  </si>
  <si>
    <t>Área vazada superior(Escada + Mezanino)</t>
  </si>
  <si>
    <t>Pequena=12 m2; Média = 15m2; Grande =20m2</t>
  </si>
  <si>
    <t>OBS</t>
  </si>
  <si>
    <t>Preço Estimado (R$/m2)</t>
  </si>
  <si>
    <t>Casa</t>
  </si>
  <si>
    <t>Muro</t>
  </si>
  <si>
    <t>Terraplenagem</t>
  </si>
  <si>
    <t>Area de Lazer</t>
  </si>
  <si>
    <t>Piscina</t>
  </si>
  <si>
    <t>Quant</t>
  </si>
  <si>
    <t>Se for plano, no minimo estimar 0,30cm de altura x m2 da casa</t>
  </si>
  <si>
    <t>Dependendo do tamanho da piscina, estimar da R$ 30 a 45 mil</t>
  </si>
  <si>
    <t>Colocar valor estimado para churrasqueira ou itens especiais de area gourmet (Churrasqueira ~R$ 3 mil)</t>
  </si>
  <si>
    <t>Mín</t>
  </si>
  <si>
    <t>Máx</t>
  </si>
  <si>
    <t>Valor Total (R$)</t>
  </si>
  <si>
    <t>Colocar preço/m2 da casa (Casas térreas: 1800~2200 R$/m2) (Duplex: 1850~2200 R$/m2)</t>
  </si>
  <si>
    <t>Mín (R$)</t>
  </si>
  <si>
    <t>Max (R$)</t>
  </si>
  <si>
    <t>Altura</t>
  </si>
  <si>
    <t>Comprimento (m)</t>
  </si>
  <si>
    <t>Altura (m)</t>
  </si>
  <si>
    <t>Compr</t>
  </si>
  <si>
    <t>Pedra marroada</t>
  </si>
  <si>
    <t>Preço</t>
  </si>
  <si>
    <t>Total</t>
  </si>
  <si>
    <t>Pilaretes</t>
  </si>
  <si>
    <t>Alvenaria</t>
  </si>
  <si>
    <t>Chapisco</t>
  </si>
  <si>
    <t>Reboco</t>
  </si>
  <si>
    <t>Pintura</t>
  </si>
  <si>
    <t>Valor Estimado</t>
  </si>
  <si>
    <t>Quant (m3)</t>
  </si>
  <si>
    <t>Quant (M2)</t>
  </si>
  <si>
    <t>Contenção</t>
  </si>
  <si>
    <t>Se tiver mais que 1m de desnível, já tem que considerar contenção</t>
  </si>
  <si>
    <t>Valor de construção</t>
  </si>
  <si>
    <t>Valor de terreno</t>
  </si>
  <si>
    <t>Valor do imovel</t>
  </si>
  <si>
    <t>Valor da legaliz.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</si>
</sst>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44" fontId="0" fillId="0" borderId="0" xfId="1" applyFont="1"/>
    <xf numFmtId="0" fontId="1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1" fillId="3" borderId="1" xfId="0" applyFont="1" applyFill="1" applyBorder="1"/>
    <xf numFmtId="0" fontId="0" fillId="4" borderId="0" xfId="0" applyFill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/>
    <xf numFmtId="2" fontId="0" fillId="0" borderId="1" xfId="0" applyNumberFormat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44" fontId="0" fillId="6" borderId="1" xfId="1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/>
    </xf>
    <xf numFmtId="44" fontId="0" fillId="0" borderId="0" xfId="0" applyNumberFormat="1"/>
    <xf numFmtId="44" fontId="0" fillId="6" borderId="1" xfId="0" applyNumberFormat="1" applyFill="1" applyBorder="1" applyAlignment="1">
      <alignment horizontal="center"/>
    </xf>
    <xf numFmtId="0" fontId="1" fillId="3" borderId="2" xfId="0" applyFont="1" applyFill="1" applyBorder="1"/>
    <xf numFmtId="0" fontId="1" fillId="7" borderId="1" xfId="0" applyFont="1" applyFill="1" applyBorder="1" applyAlignment="1">
      <alignment horizontal="center"/>
    </xf>
    <xf numFmtId="0" fontId="0" fillId="8" borderId="0" xfId="0" applyFill="1"/>
    <xf numFmtId="0" fontId="0" fillId="4" borderId="0" xfId="0" applyFill="1" applyAlignment="1">
      <alignment horizontal="center"/>
    </xf>
    <xf numFmtId="0" fontId="1" fillId="4" borderId="1" xfId="0" applyFont="1" applyFill="1" applyBorder="1"/>
    <xf numFmtId="0" fontId="0" fillId="4" borderId="1" xfId="0" applyFill="1" applyBorder="1" applyAlignment="1">
      <alignment horizontal="center"/>
    </xf>
    <xf numFmtId="44" fontId="0" fillId="4" borderId="1" xfId="0" applyNumberFormat="1" applyFill="1" applyBorder="1" applyAlignment="1">
      <alignment horizontal="center"/>
    </xf>
    <xf numFmtId="0" fontId="1" fillId="4" borderId="9" xfId="0" applyFont="1" applyFill="1" applyBorder="1" applyAlignment="1">
      <alignment vertical="center"/>
    </xf>
    <xf numFmtId="0" fontId="1" fillId="4" borderId="6" xfId="0" applyFont="1" applyFill="1" applyBorder="1" applyAlignment="1">
      <alignment vertical="center"/>
    </xf>
    <xf numFmtId="0" fontId="1" fillId="4" borderId="10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0" fillId="4" borderId="3" xfId="0" applyFont="1" applyFill="1" applyBorder="1" applyAlignment="1"/>
    <xf numFmtId="0" fontId="0" fillId="4" borderId="4" xfId="0" applyFont="1" applyFill="1" applyBorder="1" applyAlignment="1"/>
    <xf numFmtId="0" fontId="1" fillId="4" borderId="3" xfId="0" applyFont="1" applyFill="1" applyBorder="1" applyAlignment="1"/>
    <xf numFmtId="0" fontId="1" fillId="4" borderId="4" xfId="0" applyFont="1" applyFill="1" applyBorder="1" applyAlignment="1"/>
    <xf numFmtId="0" fontId="0" fillId="4" borderId="3" xfId="0" applyFill="1" applyBorder="1" applyAlignment="1"/>
    <xf numFmtId="0" fontId="0" fillId="4" borderId="4" xfId="0" applyFill="1" applyBorder="1" applyAlignment="1"/>
    <xf numFmtId="0" fontId="1" fillId="5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right"/>
    </xf>
    <xf numFmtId="0" fontId="1" fillId="6" borderId="3" xfId="0" applyFont="1" applyFill="1" applyBorder="1" applyAlignment="1">
      <alignment horizontal="right"/>
    </xf>
    <xf numFmtId="0" fontId="1" fillId="6" borderId="4" xfId="0" applyFont="1" applyFill="1" applyBorder="1" applyAlignment="1">
      <alignment horizontal="right"/>
    </xf>
    <xf numFmtId="44" fontId="0" fillId="2" borderId="1" xfId="1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5" borderId="0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8D52D-5180-47A3-8CE2-F7BF96D9B052}">
  <dimension ref="A1:CA43"/>
  <sheetViews>
    <sheetView tabSelected="1" workbookViewId="0">
      <selection activeCell="B39" sqref="B39:C39"/>
    </sheetView>
  </sheetViews>
  <sheetFormatPr defaultRowHeight="15" x14ac:dyDescent="0.25"/>
  <cols>
    <col min="1" max="1" width="18.7109375" bestFit="1" customWidth="1"/>
    <col min="2" max="2" width="22.5703125" style="1" bestFit="1" customWidth="1"/>
    <col min="3" max="3" width="22.5703125" style="7" customWidth="1"/>
    <col min="4" max="5" width="14.7109375" style="1" bestFit="1" customWidth="1"/>
    <col min="6" max="6" width="19.140625" style="1" customWidth="1"/>
    <col min="7" max="7" width="37.7109375" style="1" customWidth="1"/>
    <col min="8" max="8" width="38.28515625" bestFit="1" customWidth="1"/>
    <col min="9" max="9" width="15.140625" customWidth="1"/>
    <col min="10" max="10" width="14.7109375" bestFit="1" customWidth="1"/>
    <col min="11" max="11" width="8.42578125" customWidth="1"/>
  </cols>
  <sheetData>
    <row r="1" spans="1:13" x14ac:dyDescent="0.25">
      <c r="A1" s="41" t="s">
        <v>18</v>
      </c>
      <c r="B1" s="42"/>
      <c r="C1" s="42"/>
      <c r="D1" s="43"/>
      <c r="E1"/>
      <c r="F1" s="41" t="s">
        <v>17</v>
      </c>
      <c r="G1" s="42"/>
      <c r="H1" s="42"/>
      <c r="I1" s="43"/>
      <c r="J1" s="1"/>
    </row>
    <row r="2" spans="1:13" x14ac:dyDescent="0.25">
      <c r="A2" s="3" t="s">
        <v>6</v>
      </c>
      <c r="B2" s="3" t="s">
        <v>1</v>
      </c>
      <c r="C2" s="3" t="s">
        <v>2</v>
      </c>
      <c r="D2" s="3" t="s">
        <v>14</v>
      </c>
      <c r="E2"/>
      <c r="F2" s="6" t="s">
        <v>6</v>
      </c>
      <c r="G2" s="6" t="s">
        <v>1</v>
      </c>
      <c r="H2" s="6" t="s">
        <v>2</v>
      </c>
      <c r="I2" s="6" t="s">
        <v>14</v>
      </c>
      <c r="J2" s="1"/>
    </row>
    <row r="3" spans="1:13" x14ac:dyDescent="0.25">
      <c r="A3" s="2">
        <v>1</v>
      </c>
      <c r="B3" s="2" t="s">
        <v>0</v>
      </c>
      <c r="C3" s="2">
        <v>26</v>
      </c>
      <c r="D3" s="2">
        <f t="shared" ref="D3:D15" si="0">+C3*A3</f>
        <v>26</v>
      </c>
      <c r="E3"/>
      <c r="F3" s="2">
        <v>1</v>
      </c>
      <c r="G3" s="2" t="s">
        <v>0</v>
      </c>
      <c r="H3" s="2">
        <v>30</v>
      </c>
      <c r="I3" s="2">
        <f>+H3*F3</f>
        <v>30</v>
      </c>
      <c r="J3" s="1"/>
    </row>
    <row r="4" spans="1:13" x14ac:dyDescent="0.25">
      <c r="A4" s="2">
        <v>1</v>
      </c>
      <c r="B4" s="2" t="s">
        <v>4</v>
      </c>
      <c r="C4" s="2">
        <v>25</v>
      </c>
      <c r="D4" s="2">
        <f t="shared" si="0"/>
        <v>25</v>
      </c>
      <c r="E4"/>
      <c r="F4" s="2">
        <v>1</v>
      </c>
      <c r="G4" s="2" t="s">
        <v>4</v>
      </c>
      <c r="H4" s="2">
        <v>25</v>
      </c>
      <c r="I4" s="2">
        <f t="shared" ref="I4:I19" si="1">+H4*F4</f>
        <v>25</v>
      </c>
      <c r="J4" s="1"/>
    </row>
    <row r="5" spans="1:13" x14ac:dyDescent="0.25">
      <c r="A5" s="2">
        <v>1</v>
      </c>
      <c r="B5" s="2" t="s">
        <v>3</v>
      </c>
      <c r="C5" s="2">
        <v>16</v>
      </c>
      <c r="D5" s="2">
        <f t="shared" si="0"/>
        <v>16</v>
      </c>
      <c r="E5"/>
      <c r="F5" s="2">
        <v>1</v>
      </c>
      <c r="G5" s="2" t="s">
        <v>20</v>
      </c>
      <c r="H5" s="2">
        <v>8</v>
      </c>
      <c r="I5" s="2">
        <f t="shared" si="1"/>
        <v>8</v>
      </c>
      <c r="J5" s="1"/>
    </row>
    <row r="6" spans="1:13" x14ac:dyDescent="0.25">
      <c r="A6" s="2">
        <v>0</v>
      </c>
      <c r="B6" s="2" t="s">
        <v>8</v>
      </c>
      <c r="C6" s="2">
        <v>2</v>
      </c>
      <c r="D6" s="2">
        <f t="shared" si="0"/>
        <v>0</v>
      </c>
      <c r="E6"/>
      <c r="F6" s="2">
        <v>1</v>
      </c>
      <c r="G6" s="2" t="s">
        <v>3</v>
      </c>
      <c r="H6" s="2">
        <v>12</v>
      </c>
      <c r="I6" s="2">
        <f t="shared" si="1"/>
        <v>12</v>
      </c>
      <c r="J6" s="44" t="s">
        <v>24</v>
      </c>
      <c r="K6" s="45"/>
      <c r="L6" s="45"/>
      <c r="M6" s="45"/>
    </row>
    <row r="7" spans="1:13" x14ac:dyDescent="0.25">
      <c r="A7" s="2">
        <v>1</v>
      </c>
      <c r="B7" s="2" t="s">
        <v>5</v>
      </c>
      <c r="C7" s="2">
        <f>2.5*6</f>
        <v>15</v>
      </c>
      <c r="D7" s="2">
        <f t="shared" si="0"/>
        <v>15</v>
      </c>
      <c r="E7"/>
      <c r="F7" s="2">
        <v>1</v>
      </c>
      <c r="G7" s="2" t="s">
        <v>8</v>
      </c>
      <c r="H7" s="2">
        <v>2</v>
      </c>
      <c r="I7" s="2">
        <f t="shared" si="1"/>
        <v>2</v>
      </c>
      <c r="J7" s="4"/>
    </row>
    <row r="8" spans="1:13" x14ac:dyDescent="0.25">
      <c r="A8" s="2">
        <v>1</v>
      </c>
      <c r="B8" s="2" t="s">
        <v>15</v>
      </c>
      <c r="C8" s="2">
        <v>5</v>
      </c>
      <c r="D8" s="2">
        <f t="shared" si="0"/>
        <v>5</v>
      </c>
      <c r="E8"/>
      <c r="F8" s="2">
        <v>1</v>
      </c>
      <c r="G8" s="2" t="s">
        <v>5</v>
      </c>
      <c r="H8" s="2">
        <v>15</v>
      </c>
      <c r="I8" s="2">
        <f t="shared" si="1"/>
        <v>15</v>
      </c>
      <c r="J8" s="4"/>
    </row>
    <row r="9" spans="1:13" x14ac:dyDescent="0.25">
      <c r="A9" s="2">
        <v>2</v>
      </c>
      <c r="B9" s="2" t="s">
        <v>7</v>
      </c>
      <c r="C9" s="2">
        <v>10</v>
      </c>
      <c r="D9" s="2">
        <f t="shared" si="0"/>
        <v>20</v>
      </c>
      <c r="E9"/>
      <c r="F9" s="2">
        <v>1</v>
      </c>
      <c r="G9" s="2" t="s">
        <v>15</v>
      </c>
      <c r="H9" s="2">
        <v>5</v>
      </c>
      <c r="I9" s="2">
        <f t="shared" si="1"/>
        <v>5</v>
      </c>
      <c r="J9" s="4"/>
    </row>
    <row r="10" spans="1:13" x14ac:dyDescent="0.25">
      <c r="A10" s="2">
        <v>3</v>
      </c>
      <c r="B10" s="2" t="s">
        <v>9</v>
      </c>
      <c r="C10" s="2">
        <v>10</v>
      </c>
      <c r="D10" s="2">
        <f t="shared" si="0"/>
        <v>30</v>
      </c>
      <c r="E10"/>
      <c r="F10" s="2">
        <v>1</v>
      </c>
      <c r="G10" s="2" t="s">
        <v>7</v>
      </c>
      <c r="H10" s="2">
        <v>8</v>
      </c>
      <c r="I10" s="2">
        <f t="shared" si="1"/>
        <v>8</v>
      </c>
      <c r="J10" s="4"/>
    </row>
    <row r="11" spans="1:13" x14ac:dyDescent="0.25">
      <c r="A11" s="2">
        <v>2</v>
      </c>
      <c r="B11" s="2" t="s">
        <v>10</v>
      </c>
      <c r="C11" s="2">
        <v>5</v>
      </c>
      <c r="D11" s="2">
        <f t="shared" si="0"/>
        <v>10</v>
      </c>
      <c r="E11"/>
      <c r="F11" s="2">
        <v>2</v>
      </c>
      <c r="G11" s="2" t="s">
        <v>9</v>
      </c>
      <c r="H11" s="2">
        <v>12</v>
      </c>
      <c r="I11" s="2">
        <f t="shared" si="1"/>
        <v>24</v>
      </c>
      <c r="J11" s="4"/>
    </row>
    <row r="12" spans="1:13" x14ac:dyDescent="0.25">
      <c r="A12" s="2">
        <v>3</v>
      </c>
      <c r="B12" s="2" t="s">
        <v>11</v>
      </c>
      <c r="C12" s="2">
        <v>4</v>
      </c>
      <c r="D12" s="2">
        <f t="shared" si="0"/>
        <v>12</v>
      </c>
      <c r="E12"/>
      <c r="F12" s="2">
        <v>0</v>
      </c>
      <c r="G12" s="2" t="s">
        <v>10</v>
      </c>
      <c r="H12" s="2">
        <v>5</v>
      </c>
      <c r="I12" s="2">
        <f t="shared" si="1"/>
        <v>0</v>
      </c>
      <c r="J12" s="4"/>
    </row>
    <row r="13" spans="1:13" x14ac:dyDescent="0.25">
      <c r="A13" s="2">
        <v>1</v>
      </c>
      <c r="B13" s="2" t="s">
        <v>12</v>
      </c>
      <c r="C13" s="2">
        <v>2.5</v>
      </c>
      <c r="D13" s="2">
        <f t="shared" si="0"/>
        <v>2.5</v>
      </c>
      <c r="E13"/>
      <c r="F13" s="2">
        <v>2</v>
      </c>
      <c r="G13" s="2" t="s">
        <v>11</v>
      </c>
      <c r="H13" s="2">
        <v>4</v>
      </c>
      <c r="I13" s="2">
        <f t="shared" si="1"/>
        <v>8</v>
      </c>
      <c r="J13" s="4"/>
    </row>
    <row r="14" spans="1:13" x14ac:dyDescent="0.25">
      <c r="A14" s="2">
        <v>1</v>
      </c>
      <c r="B14" s="2" t="s">
        <v>22</v>
      </c>
      <c r="C14" s="2">
        <v>3</v>
      </c>
      <c r="D14" s="2">
        <f t="shared" si="0"/>
        <v>3</v>
      </c>
      <c r="E14"/>
      <c r="F14" s="2">
        <v>0</v>
      </c>
      <c r="G14" s="2" t="s">
        <v>19</v>
      </c>
      <c r="H14" s="2">
        <v>5</v>
      </c>
      <c r="I14" s="2">
        <f t="shared" si="1"/>
        <v>0</v>
      </c>
      <c r="J14" s="1"/>
    </row>
    <row r="15" spans="1:13" x14ac:dyDescent="0.25">
      <c r="A15" s="2">
        <v>1</v>
      </c>
      <c r="B15" s="2" t="s">
        <v>13</v>
      </c>
      <c r="C15" s="2">
        <v>15</v>
      </c>
      <c r="D15" s="2">
        <f t="shared" si="0"/>
        <v>15</v>
      </c>
      <c r="E15"/>
      <c r="F15" s="2">
        <v>0</v>
      </c>
      <c r="G15" s="2" t="s">
        <v>22</v>
      </c>
      <c r="H15" s="2">
        <v>3</v>
      </c>
      <c r="I15" s="2">
        <f t="shared" si="1"/>
        <v>0</v>
      </c>
      <c r="J15" s="1"/>
    </row>
    <row r="16" spans="1:13" x14ac:dyDescent="0.25">
      <c r="A16" s="51" t="s">
        <v>16</v>
      </c>
      <c r="B16" s="52"/>
      <c r="C16" s="52"/>
      <c r="D16" s="19">
        <f>+SUM(D3:D15)</f>
        <v>179.5</v>
      </c>
      <c r="E16" s="7"/>
      <c r="F16" s="2">
        <v>1</v>
      </c>
      <c r="G16" s="2" t="s">
        <v>21</v>
      </c>
      <c r="H16" s="2">
        <v>4</v>
      </c>
      <c r="I16" s="2">
        <f t="shared" si="1"/>
        <v>4</v>
      </c>
    </row>
    <row r="17" spans="1:79" x14ac:dyDescent="0.25">
      <c r="E17" s="7"/>
      <c r="F17" s="2">
        <v>1</v>
      </c>
      <c r="G17" s="2" t="s">
        <v>23</v>
      </c>
      <c r="H17" s="2">
        <v>8</v>
      </c>
      <c r="I17" s="2">
        <f t="shared" si="1"/>
        <v>8</v>
      </c>
    </row>
    <row r="18" spans="1:79" x14ac:dyDescent="0.25">
      <c r="B18" s="45"/>
      <c r="C18" s="45"/>
      <c r="D18" s="45"/>
      <c r="E18" s="7"/>
      <c r="F18" s="2">
        <v>1</v>
      </c>
      <c r="G18" s="2" t="s">
        <v>12</v>
      </c>
      <c r="H18" s="2">
        <v>2.5</v>
      </c>
      <c r="I18" s="2">
        <f t="shared" si="1"/>
        <v>2.5</v>
      </c>
    </row>
    <row r="19" spans="1:79" x14ac:dyDescent="0.25">
      <c r="E19" s="7"/>
      <c r="F19" s="2">
        <v>1</v>
      </c>
      <c r="G19" s="2" t="s">
        <v>13</v>
      </c>
      <c r="H19" s="2">
        <v>15</v>
      </c>
      <c r="I19" s="2">
        <f t="shared" si="1"/>
        <v>15</v>
      </c>
    </row>
    <row r="20" spans="1:79" x14ac:dyDescent="0.25">
      <c r="F20" s="51" t="s">
        <v>16</v>
      </c>
      <c r="G20" s="52"/>
      <c r="H20" s="53"/>
      <c r="I20" s="19">
        <f>+SUM(I3:I19)</f>
        <v>166.5</v>
      </c>
    </row>
    <row r="21" spans="1:79" s="10" customFormat="1" x14ac:dyDescent="0.25">
      <c r="B21" s="25"/>
      <c r="C21" s="25"/>
      <c r="D21" s="25"/>
      <c r="E21" s="25"/>
      <c r="F21" s="25"/>
      <c r="G21" s="25"/>
    </row>
    <row r="22" spans="1:79" x14ac:dyDescent="0.25">
      <c r="A22" s="8"/>
      <c r="B22" s="41" t="s">
        <v>26</v>
      </c>
      <c r="C22" s="43"/>
      <c r="D22" s="49" t="s">
        <v>56</v>
      </c>
      <c r="E22" s="40" t="s">
        <v>38</v>
      </c>
      <c r="F22" s="40"/>
      <c r="G22" s="49" t="s">
        <v>25</v>
      </c>
      <c r="H22" s="55"/>
      <c r="I22" s="55"/>
      <c r="J22" s="29"/>
      <c r="K22" s="29"/>
      <c r="L22" s="29"/>
      <c r="M22" s="29"/>
      <c r="N22" s="3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</row>
    <row r="23" spans="1:79" x14ac:dyDescent="0.25">
      <c r="A23" s="8"/>
      <c r="B23" s="6" t="s">
        <v>36</v>
      </c>
      <c r="C23" s="6" t="s">
        <v>37</v>
      </c>
      <c r="D23" s="50"/>
      <c r="E23" s="6" t="s">
        <v>36</v>
      </c>
      <c r="F23" s="6" t="s">
        <v>37</v>
      </c>
      <c r="G23" s="50"/>
      <c r="H23" s="56"/>
      <c r="I23" s="56"/>
      <c r="J23" s="31"/>
      <c r="K23" s="31"/>
      <c r="L23" s="31"/>
      <c r="M23" s="31"/>
      <c r="N23" s="32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</row>
    <row r="24" spans="1:79" x14ac:dyDescent="0.25">
      <c r="A24" s="9" t="s">
        <v>27</v>
      </c>
      <c r="B24" s="17">
        <v>1800</v>
      </c>
      <c r="C24" s="17">
        <v>2100</v>
      </c>
      <c r="D24" s="16">
        <v>179.5</v>
      </c>
      <c r="E24" s="18">
        <f>+B24*D24</f>
        <v>323100</v>
      </c>
      <c r="F24" s="18">
        <f>+C24*D24</f>
        <v>376950</v>
      </c>
      <c r="G24" s="57" t="s">
        <v>39</v>
      </c>
      <c r="H24" s="58"/>
      <c r="I24" s="58"/>
      <c r="J24" s="33"/>
      <c r="K24" s="33"/>
      <c r="L24" s="33"/>
      <c r="M24" s="33"/>
      <c r="N24" s="34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</row>
    <row r="25" spans="1:79" s="10" customFormat="1" x14ac:dyDescent="0.25">
      <c r="A25" s="46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8"/>
    </row>
    <row r="26" spans="1:79" s="10" customFormat="1" x14ac:dyDescent="0.25">
      <c r="A26" s="13"/>
      <c r="B26" s="11" t="s">
        <v>43</v>
      </c>
      <c r="C26" s="11" t="s">
        <v>44</v>
      </c>
      <c r="D26" s="11" t="s">
        <v>38</v>
      </c>
    </row>
    <row r="27" spans="1:79" x14ac:dyDescent="0.25">
      <c r="A27" s="26" t="s">
        <v>28</v>
      </c>
      <c r="B27" s="27">
        <f>15+30+30</f>
        <v>75</v>
      </c>
      <c r="C27" s="27">
        <v>1.8</v>
      </c>
      <c r="D27" s="28">
        <f>+Muro!D11</f>
        <v>16866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</row>
    <row r="28" spans="1:79" s="24" customFormat="1" x14ac:dyDescent="0.25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8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</row>
    <row r="29" spans="1:79" x14ac:dyDescent="0.25">
      <c r="A29" s="14"/>
      <c r="B29" s="11" t="s">
        <v>55</v>
      </c>
      <c r="C29" s="11" t="s">
        <v>38</v>
      </c>
      <c r="D29" s="59" t="s">
        <v>25</v>
      </c>
      <c r="E29" s="60"/>
      <c r="F29" s="60"/>
      <c r="G29" s="60"/>
      <c r="H29" s="60"/>
      <c r="I29" s="60"/>
      <c r="J29" s="35"/>
      <c r="K29" s="36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</row>
    <row r="30" spans="1:79" x14ac:dyDescent="0.25">
      <c r="A30" s="9" t="s">
        <v>29</v>
      </c>
      <c r="B30" s="16">
        <f>0.15*D24</f>
        <v>26.925000000000001</v>
      </c>
      <c r="C30" s="18">
        <f>+B30*52</f>
        <v>1400.1000000000001</v>
      </c>
      <c r="D30" s="61" t="s">
        <v>33</v>
      </c>
      <c r="E30" s="62"/>
      <c r="F30" s="62"/>
      <c r="G30" s="62"/>
      <c r="H30" s="62"/>
      <c r="I30" s="62"/>
      <c r="J30" s="37"/>
      <c r="K30" s="38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</row>
    <row r="31" spans="1:79" x14ac:dyDescent="0.25">
      <c r="A31" s="22" t="s">
        <v>57</v>
      </c>
      <c r="B31" s="15"/>
      <c r="C31" s="2"/>
      <c r="D31" s="61" t="s">
        <v>58</v>
      </c>
      <c r="E31" s="62"/>
      <c r="F31" s="62"/>
      <c r="G31" s="62"/>
      <c r="H31" s="62"/>
      <c r="I31" s="62"/>
      <c r="J31" s="37"/>
      <c r="K31" s="38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</row>
    <row r="32" spans="1:79" s="10" customFormat="1" x14ac:dyDescent="0.25">
      <c r="A32" s="46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8"/>
    </row>
    <row r="33" spans="1:79" x14ac:dyDescent="0.25">
      <c r="A33" s="14"/>
      <c r="B33" s="23" t="s">
        <v>54</v>
      </c>
      <c r="C33" s="59" t="s">
        <v>25</v>
      </c>
      <c r="D33" s="60"/>
      <c r="E33" s="60"/>
      <c r="F33" s="60"/>
      <c r="G33" s="60"/>
      <c r="H33" s="60"/>
      <c r="I33" s="60"/>
      <c r="J33" s="36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</row>
    <row r="34" spans="1:79" x14ac:dyDescent="0.25">
      <c r="A34" s="9" t="s">
        <v>30</v>
      </c>
      <c r="B34" s="17">
        <v>2500</v>
      </c>
      <c r="C34" s="61" t="s">
        <v>35</v>
      </c>
      <c r="D34" s="62"/>
      <c r="E34" s="62"/>
      <c r="F34" s="62"/>
      <c r="G34" s="62"/>
      <c r="H34" s="62"/>
      <c r="I34" s="62"/>
      <c r="J34" s="38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</row>
    <row r="35" spans="1:79" x14ac:dyDescent="0.25">
      <c r="A35" s="9" t="s">
        <v>31</v>
      </c>
      <c r="B35" s="17">
        <v>30000</v>
      </c>
      <c r="C35" s="61" t="s">
        <v>34</v>
      </c>
      <c r="D35" s="62"/>
      <c r="E35" s="62"/>
      <c r="F35" s="62"/>
      <c r="G35" s="62"/>
      <c r="H35" s="62"/>
      <c r="I35" s="62"/>
      <c r="J35" s="38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</row>
    <row r="36" spans="1:79" s="10" customFormat="1" x14ac:dyDescent="0.25">
      <c r="B36" s="25"/>
      <c r="C36" s="25"/>
      <c r="D36" s="25"/>
      <c r="E36" s="25"/>
      <c r="F36" s="25"/>
      <c r="G36" s="25"/>
    </row>
    <row r="37" spans="1:79" x14ac:dyDescent="0.25">
      <c r="A37" s="39" t="s">
        <v>59</v>
      </c>
      <c r="B37" s="12" t="s">
        <v>40</v>
      </c>
      <c r="C37" s="12" t="s">
        <v>41</v>
      </c>
      <c r="D37" s="25"/>
      <c r="E37" s="25"/>
      <c r="F37" s="25"/>
      <c r="G37" s="25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</row>
    <row r="38" spans="1:79" x14ac:dyDescent="0.25">
      <c r="A38" s="39"/>
      <c r="B38" s="21">
        <f>+E24+D27+B34+B35+C30</f>
        <v>373866.1</v>
      </c>
      <c r="C38" s="21">
        <f>+F24+D27+B34+B35+C30</f>
        <v>427716.1</v>
      </c>
      <c r="D38" s="25"/>
      <c r="E38" s="25"/>
      <c r="F38" s="25"/>
      <c r="G38" s="25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</row>
    <row r="39" spans="1:79" ht="15" customHeight="1" x14ac:dyDescent="0.25">
      <c r="A39" s="12" t="s">
        <v>60</v>
      </c>
      <c r="B39" s="54">
        <v>300000</v>
      </c>
      <c r="C39" s="54"/>
      <c r="D39" s="25"/>
      <c r="E39" s="25"/>
      <c r="F39" s="25"/>
      <c r="G39" s="25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</row>
    <row r="40" spans="1:79" ht="15" customHeight="1" x14ac:dyDescent="0.25">
      <c r="A40" s="63" t="s">
        <v>62</v>
      </c>
      <c r="B40" s="18">
        <f>0.05*B38</f>
        <v>18693.305</v>
      </c>
      <c r="C40" s="18">
        <f>0.05*C38</f>
        <v>21385.805</v>
      </c>
      <c r="D40" s="25"/>
      <c r="E40" s="25"/>
      <c r="F40" s="25"/>
      <c r="G40" s="25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</row>
    <row r="41" spans="1:79" x14ac:dyDescent="0.25">
      <c r="B41" s="12" t="s">
        <v>40</v>
      </c>
      <c r="C41" s="12" t="s">
        <v>41</v>
      </c>
      <c r="D41" s="25"/>
      <c r="E41" s="25"/>
      <c r="F41" s="25"/>
      <c r="G41" s="25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</row>
    <row r="42" spans="1:79" x14ac:dyDescent="0.25">
      <c r="A42" s="6" t="s">
        <v>61</v>
      </c>
      <c r="B42" s="21">
        <f>+B38+B39</f>
        <v>673866.1</v>
      </c>
      <c r="C42" s="21">
        <f>+C38+B39</f>
        <v>727716.1</v>
      </c>
      <c r="D42" s="25"/>
      <c r="E42" s="25"/>
      <c r="F42" s="25"/>
      <c r="G42" s="25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</row>
    <row r="43" spans="1:79" x14ac:dyDescent="0.25"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</row>
  </sheetData>
  <mergeCells count="22">
    <mergeCell ref="B39:C39"/>
    <mergeCell ref="G22:I23"/>
    <mergeCell ref="G24:I24"/>
    <mergeCell ref="D29:I29"/>
    <mergeCell ref="D30:I30"/>
    <mergeCell ref="D31:I31"/>
    <mergeCell ref="C33:I33"/>
    <mergeCell ref="C34:I34"/>
    <mergeCell ref="C35:I35"/>
    <mergeCell ref="A37:A38"/>
    <mergeCell ref="E22:F22"/>
    <mergeCell ref="A1:D1"/>
    <mergeCell ref="J6:M6"/>
    <mergeCell ref="A25:O25"/>
    <mergeCell ref="A32:O32"/>
    <mergeCell ref="A28:O28"/>
    <mergeCell ref="D22:D23"/>
    <mergeCell ref="B22:C22"/>
    <mergeCell ref="F1:I1"/>
    <mergeCell ref="F20:H20"/>
    <mergeCell ref="B18:D18"/>
    <mergeCell ref="A16:C16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93E03-4E33-43E8-B171-D1C4DB7D85BB}">
  <dimension ref="A1:D11"/>
  <sheetViews>
    <sheetView workbookViewId="0">
      <selection activeCell="C9" sqref="C9"/>
    </sheetView>
  </sheetViews>
  <sheetFormatPr defaultRowHeight="15" x14ac:dyDescent="0.25"/>
  <cols>
    <col min="1" max="1" width="15.140625" bestFit="1" customWidth="1"/>
    <col min="4" max="4" width="13.28515625" bestFit="1" customWidth="1"/>
  </cols>
  <sheetData>
    <row r="1" spans="1:4" x14ac:dyDescent="0.25">
      <c r="A1" t="s">
        <v>45</v>
      </c>
      <c r="B1" t="s">
        <v>42</v>
      </c>
    </row>
    <row r="2" spans="1:4" x14ac:dyDescent="0.25">
      <c r="A2">
        <f>+'Estimativa de área'!B27</f>
        <v>75</v>
      </c>
      <c r="B2">
        <f>+'Estimativa de área'!C27</f>
        <v>1.8</v>
      </c>
    </row>
    <row r="4" spans="1:4" x14ac:dyDescent="0.25">
      <c r="B4" t="s">
        <v>32</v>
      </c>
      <c r="C4" t="s">
        <v>47</v>
      </c>
      <c r="D4" t="s">
        <v>48</v>
      </c>
    </row>
    <row r="5" spans="1:4" x14ac:dyDescent="0.25">
      <c r="A5" t="s">
        <v>46</v>
      </c>
      <c r="B5">
        <f>+A2*0.3*0.3</f>
        <v>6.75</v>
      </c>
      <c r="C5">
        <v>480</v>
      </c>
      <c r="D5" s="5">
        <f>+B5*C5</f>
        <v>3240</v>
      </c>
    </row>
    <row r="6" spans="1:4" x14ac:dyDescent="0.25">
      <c r="A6" t="s">
        <v>49</v>
      </c>
      <c r="B6">
        <f>+(A2/3+1)*(B2)</f>
        <v>46.800000000000004</v>
      </c>
      <c r="C6">
        <v>20</v>
      </c>
      <c r="D6" s="5">
        <f t="shared" ref="D6:D10" si="0">+B6*C6</f>
        <v>936.00000000000011</v>
      </c>
    </row>
    <row r="7" spans="1:4" x14ac:dyDescent="0.25">
      <c r="A7" t="s">
        <v>50</v>
      </c>
      <c r="B7">
        <f>+A2*B2</f>
        <v>135</v>
      </c>
      <c r="C7">
        <v>52</v>
      </c>
      <c r="D7" s="5">
        <f t="shared" si="0"/>
        <v>7020</v>
      </c>
    </row>
    <row r="8" spans="1:4" x14ac:dyDescent="0.25">
      <c r="A8" t="s">
        <v>51</v>
      </c>
      <c r="B8">
        <f>+A2*B2*2</f>
        <v>270</v>
      </c>
      <c r="C8">
        <v>3</v>
      </c>
      <c r="D8" s="5">
        <f t="shared" si="0"/>
        <v>810</v>
      </c>
    </row>
    <row r="9" spans="1:4" x14ac:dyDescent="0.25">
      <c r="A9" t="s">
        <v>52</v>
      </c>
      <c r="B9">
        <f>+A2*B2</f>
        <v>135</v>
      </c>
      <c r="C9">
        <v>21</v>
      </c>
      <c r="D9" s="5">
        <f t="shared" si="0"/>
        <v>2835</v>
      </c>
    </row>
    <row r="10" spans="1:4" x14ac:dyDescent="0.25">
      <c r="A10" t="s">
        <v>53</v>
      </c>
      <c r="B10">
        <f>+A2*B2</f>
        <v>135</v>
      </c>
      <c r="C10">
        <v>15</v>
      </c>
      <c r="D10" s="5">
        <f t="shared" si="0"/>
        <v>2025</v>
      </c>
    </row>
    <row r="11" spans="1:4" x14ac:dyDescent="0.25">
      <c r="A11" t="s">
        <v>48</v>
      </c>
      <c r="D11" s="20">
        <f>+SUM(D5:D10)</f>
        <v>16866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Estimativa de área</vt:lpstr>
      <vt:lpstr>Muro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Camara</dc:creator>
  <cp:lastModifiedBy>Julio Camara</cp:lastModifiedBy>
  <dcterms:created xsi:type="dcterms:W3CDTF">2021-05-24T17:44:52Z</dcterms:created>
  <dcterms:modified xsi:type="dcterms:W3CDTF">2021-06-18T20:01:28Z</dcterms:modified>
</cp:coreProperties>
</file>