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43.xml"/>
  <Override ContentType="application/vnd.openxmlformats-officedocument.drawingml.chart+xml" PartName="/xl/charts/chart13.xml"/>
  <Override ContentType="application/vnd.openxmlformats-officedocument.drawingml.chart+xml" PartName="/xl/charts/chart44.xml"/>
  <Override ContentType="application/vnd.openxmlformats-officedocument.drawingml.chart+xml" PartName="/xl/charts/chart31.xml"/>
  <Override ContentType="application/vnd.openxmlformats-officedocument.drawingml.chart+xml" PartName="/xl/charts/chart26.xml"/>
  <Override ContentType="application/vnd.openxmlformats-officedocument.drawingml.chart+xml" PartName="/xl/charts/chart39.xml"/>
  <Override ContentType="application/vnd.openxmlformats-officedocument.drawingml.chart+xml" PartName="/xl/charts/chart48.xml"/>
  <Override ContentType="application/vnd.openxmlformats-officedocument.drawingml.chart+xml" PartName="/xl/charts/chart35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34.xml"/>
  <Override ContentType="application/vnd.openxmlformats-officedocument.drawingml.chart+xml" PartName="/xl/charts/chart47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42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38.xml"/>
  <Override ContentType="application/vnd.openxmlformats-officedocument.drawingml.chart+xml" PartName="/xl/charts/chart16.xml"/>
  <Override ContentType="application/vnd.openxmlformats-officedocument.drawingml.chart+xml" PartName="/xl/charts/chart41.xml"/>
  <Override ContentType="application/vnd.openxmlformats-officedocument.drawingml.chart+xml" PartName="/xl/charts/chart11.xml"/>
  <Override ContentType="application/vnd.openxmlformats-officedocument.drawingml.chart+xml" PartName="/xl/charts/chart46.xml"/>
  <Override ContentType="application/vnd.openxmlformats-officedocument.drawingml.chart+xml" PartName="/xl/charts/chart29.xml"/>
  <Override ContentType="application/vnd.openxmlformats-officedocument.drawingml.chart+xml" PartName="/xl/charts/chart37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45.xml"/>
  <Override ContentType="application/vnd.openxmlformats-officedocument.drawingml.chart+xml" PartName="/xl/charts/chart15.xml"/>
  <Override ContentType="application/vnd.openxmlformats-officedocument.drawingml.chart+xml" PartName="/xl/charts/chart40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⚠️ GERAL 2022" sheetId="1" r:id="rId4"/>
    <sheet state="visible" name="JANEIRO - 2022" sheetId="2" r:id="rId5"/>
    <sheet state="visible" name="FEVEREIRO - 2022" sheetId="3" r:id="rId6"/>
    <sheet state="visible" name="MARÇO - 2022" sheetId="4" r:id="rId7"/>
    <sheet state="visible" name="ABRIL - 2022" sheetId="5" r:id="rId8"/>
    <sheet state="visible" name="MAIO - 2022" sheetId="6" r:id="rId9"/>
    <sheet state="visible" name="JUNHO - 2022" sheetId="7" r:id="rId10"/>
    <sheet state="visible" name="JULHO - 2022" sheetId="8" r:id="rId11"/>
    <sheet state="visible" name="AGOSTO - 2022" sheetId="9" r:id="rId12"/>
    <sheet state="visible" name="SETEMBRO - 2022" sheetId="10" r:id="rId13"/>
    <sheet state="visible" name="OUTUBRO - 2022" sheetId="11" r:id="rId14"/>
    <sheet state="visible" name="NOVEMBRO - 2022" sheetId="12" r:id="rId15"/>
    <sheet state="visible" name="DEZEMBRO - 2022" sheetId="13" r:id="rId16"/>
  </sheets>
  <definedNames/>
  <calcPr/>
  <extLst>
    <ext uri="GoogleSheetsCustomDataVersion1">
      <go:sheetsCustomData xmlns:go="http://customooxmlschemas.google.com/" r:id="rId17" roundtripDataSignature="AMtx7mhVeJ42AY7rWh1SKLYc+KCtnkC2LA=="/>
    </ext>
  </extLst>
</workbook>
</file>

<file path=xl/sharedStrings.xml><?xml version="1.0" encoding="utf-8"?>
<sst xmlns="http://schemas.openxmlformats.org/spreadsheetml/2006/main" count="276" uniqueCount="22">
  <si>
    <t>DATA</t>
  </si>
  <si>
    <t>FACEBOOK Eduardo</t>
  </si>
  <si>
    <t>FACEBOOK Vitor</t>
  </si>
  <si>
    <t>FACEBOOK TOTAL</t>
  </si>
  <si>
    <t>TIKTOK</t>
  </si>
  <si>
    <t>GOOGLE</t>
  </si>
  <si>
    <t>INFLUENCERS</t>
  </si>
  <si>
    <t>INVESTIMENTO TOTAL</t>
  </si>
  <si>
    <t>ESTORNOS / CHARGE</t>
  </si>
  <si>
    <t>FATURAMENTO GERAL</t>
  </si>
  <si>
    <t>GREENN</t>
  </si>
  <si>
    <t>KIWIFY</t>
  </si>
  <si>
    <t>MONETIZZE</t>
  </si>
  <si>
    <t xml:space="preserve">LUCRO DIÁRIO </t>
  </si>
  <si>
    <t>Total</t>
  </si>
  <si>
    <t>RESUMO GERAL</t>
  </si>
  <si>
    <t>INVESTIMENTO</t>
  </si>
  <si>
    <t>FATURAMENTO GREENN</t>
  </si>
  <si>
    <t>ESTORNOS/CHARGE</t>
  </si>
  <si>
    <t>LUCRO COM ESTORNOS</t>
  </si>
  <si>
    <t>ROI</t>
  </si>
  <si>
    <t>FATURAMENTO DIÁRIO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</si>
</sst>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"/>
    <numFmt numFmtId="165" formatCode="[$R$ -416]#,##0.00"/>
    <numFmt numFmtId="166" formatCode="[$R$]#,##0.00"/>
  </numFmts>
  <fonts count="14">
    <font>
      <sz val="10.0"/>
      <color rgb="FF000000"/>
      <name val="Arial"/>
    </font>
    <font>
      <b/>
      <color theme="0"/>
      <name val="Arial"/>
    </font>
    <font>
      <b/>
      <color theme="1"/>
      <name val="Arial"/>
    </font>
    <font>
      <color theme="1"/>
      <name val="Arial"/>
    </font>
    <font>
      <b/>
      <sz val="12.0"/>
      <color rgb="FFFFFFF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0000FF"/>
      <name val="Arial"/>
    </font>
    <font>
      <b/>
      <sz val="14.0"/>
      <color theme="1"/>
      <name val="Arial"/>
    </font>
    <font>
      <b/>
      <sz val="14.0"/>
      <color theme="0"/>
      <name val="Arial"/>
    </font>
    <font>
      <b/>
      <sz val="14.0"/>
      <color rgb="FFFFFFFF"/>
      <name val="Arial"/>
    </font>
    <font/>
    <font>
      <color rgb="FFFF0000"/>
      <name val="Arial"/>
    </font>
    <font>
      <color rgb="FF0000FF"/>
      <name val="Arial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Font="1"/>
    <xf borderId="0" fillId="0" fontId="3" numFmtId="164" xfId="0" applyAlignment="1" applyFont="1" applyNumberFormat="1">
      <alignment horizontal="center"/>
    </xf>
    <xf borderId="0" fillId="3" fontId="3" numFmtId="165" xfId="0" applyAlignment="1" applyFill="1" applyFont="1" applyNumberFormat="1">
      <alignment horizontal="center"/>
    </xf>
    <xf borderId="0" fillId="4" fontId="3" numFmtId="165" xfId="0" applyAlignment="1" applyFill="1" applyFont="1" applyNumberFormat="1">
      <alignment horizontal="center"/>
    </xf>
    <xf borderId="0" fillId="0" fontId="3" numFmtId="165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" fillId="5" fontId="4" numFmtId="0" xfId="0" applyAlignment="1" applyBorder="1" applyFill="1" applyFont="1">
      <alignment horizontal="center" shrinkToFit="0" vertical="center" wrapText="1"/>
    </xf>
    <xf borderId="2" fillId="5" fontId="4" numFmtId="165" xfId="0" applyAlignment="1" applyBorder="1" applyFont="1" applyNumberFormat="1">
      <alignment horizontal="center" shrinkToFit="0" vertical="center" wrapText="1"/>
    </xf>
    <xf borderId="3" fillId="5" fontId="4" numFmtId="165" xfId="0" applyAlignment="1" applyBorder="1" applyFont="1" applyNumberFormat="1">
      <alignment horizontal="center" shrinkToFit="0" vertical="center" wrapText="1"/>
    </xf>
    <xf borderId="3" fillId="5" fontId="4" numFmtId="2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2" fillId="0" fontId="5" numFmtId="164" xfId="0" applyAlignment="1" applyBorder="1" applyFont="1" applyNumberFormat="1">
      <alignment horizontal="center"/>
    </xf>
    <xf borderId="2" fillId="3" fontId="6" numFmtId="165" xfId="0" applyAlignment="1" applyBorder="1" applyFont="1" applyNumberFormat="1">
      <alignment horizontal="center"/>
    </xf>
    <xf borderId="2" fillId="4" fontId="7" numFmtId="165" xfId="0" applyAlignment="1" applyBorder="1" applyFont="1" applyNumberFormat="1">
      <alignment horizontal="center"/>
    </xf>
    <xf borderId="2" fillId="6" fontId="5" numFmtId="165" xfId="0" applyAlignment="1" applyBorder="1" applyFill="1" applyFont="1" applyNumberFormat="1">
      <alignment horizontal="center"/>
    </xf>
    <xf borderId="2" fillId="3" fontId="6" numFmtId="165" xfId="0" applyAlignment="1" applyBorder="1" applyFont="1" applyNumberFormat="1">
      <alignment horizontal="center" readingOrder="0"/>
    </xf>
    <xf borderId="2" fillId="4" fontId="7" numFmtId="165" xfId="0" applyAlignment="1" applyBorder="1" applyFont="1" applyNumberFormat="1">
      <alignment horizontal="center" readingOrder="0"/>
    </xf>
    <xf borderId="2" fillId="6" fontId="5" numFmtId="165" xfId="0" applyAlignment="1" applyBorder="1" applyFont="1" applyNumberFormat="1">
      <alignment horizontal="center" readingOrder="0"/>
    </xf>
    <xf borderId="0" fillId="0" fontId="3" numFmtId="166" xfId="0" applyFont="1" applyNumberFormat="1"/>
    <xf borderId="2" fillId="0" fontId="8" numFmtId="0" xfId="0" applyAlignment="1" applyBorder="1" applyFont="1">
      <alignment horizontal="center" vertical="center"/>
    </xf>
    <xf borderId="2" fillId="7" fontId="9" numFmtId="165" xfId="0" applyAlignment="1" applyBorder="1" applyFill="1" applyFont="1" applyNumberFormat="1">
      <alignment horizontal="center" vertical="center"/>
    </xf>
    <xf borderId="2" fillId="7" fontId="10" numFmtId="165" xfId="0" applyAlignment="1" applyBorder="1" applyFont="1" applyNumberFormat="1">
      <alignment horizontal="center" readingOrder="0" vertical="center"/>
    </xf>
    <xf borderId="2" fillId="7" fontId="10" numFmtId="165" xfId="0" applyAlignment="1" applyBorder="1" applyFont="1" applyNumberFormat="1">
      <alignment horizontal="center" vertical="center"/>
    </xf>
    <xf borderId="2" fillId="0" fontId="8" numFmtId="165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4" fillId="5" fontId="4" numFmtId="165" xfId="0" applyAlignment="1" applyBorder="1" applyFont="1" applyNumberFormat="1">
      <alignment horizontal="center"/>
    </xf>
    <xf borderId="5" fillId="0" fontId="11" numFmtId="0" xfId="0" applyBorder="1" applyFont="1"/>
    <xf borderId="6" fillId="0" fontId="11" numFmtId="0" xfId="0" applyBorder="1" applyFont="1"/>
    <xf borderId="2" fillId="3" fontId="5" numFmtId="2" xfId="0" applyAlignment="1" applyBorder="1" applyFont="1" applyNumberFormat="1">
      <alignment horizontal="center"/>
    </xf>
    <xf borderId="2" fillId="3" fontId="5" numFmtId="165" xfId="0" applyAlignment="1" applyBorder="1" applyFont="1" applyNumberFormat="1">
      <alignment horizontal="center"/>
    </xf>
    <xf borderId="2" fillId="4" fontId="5" numFmtId="2" xfId="0" applyAlignment="1" applyBorder="1" applyFont="1" applyNumberFormat="1">
      <alignment horizontal="center"/>
    </xf>
    <xf borderId="2" fillId="4" fontId="5" numFmtId="165" xfId="0" applyAlignment="1" applyBorder="1" applyFont="1" applyNumberFormat="1">
      <alignment horizontal="center"/>
    </xf>
    <xf borderId="2" fillId="8" fontId="5" numFmtId="2" xfId="0" applyAlignment="1" applyBorder="1" applyFill="1" applyFont="1" applyNumberFormat="1">
      <alignment horizontal="center"/>
    </xf>
    <xf borderId="2" fillId="8" fontId="5" numFmtId="165" xfId="0" applyAlignment="1" applyBorder="1" applyFont="1" applyNumberFormat="1">
      <alignment horizontal="center"/>
    </xf>
    <xf borderId="2" fillId="9" fontId="5" numFmtId="2" xfId="0" applyAlignment="1" applyBorder="1" applyFill="1" applyFont="1" applyNumberFormat="1">
      <alignment horizontal="center"/>
    </xf>
    <xf borderId="2" fillId="9" fontId="5" numFmtId="165" xfId="0" applyAlignment="1" applyBorder="1" applyFont="1" applyNumberFormat="1">
      <alignment horizontal="center"/>
    </xf>
    <xf borderId="2" fillId="10" fontId="5" numFmtId="2" xfId="0" applyAlignment="1" applyBorder="1" applyFill="1" applyFont="1" applyNumberFormat="1">
      <alignment horizontal="center"/>
    </xf>
    <xf borderId="2" fillId="10" fontId="5" numFmtId="10" xfId="0" applyAlignment="1" applyBorder="1" applyFont="1" applyNumberFormat="1">
      <alignment horizontal="center"/>
    </xf>
    <xf borderId="2" fillId="10" fontId="5" numFmtId="165" xfId="0" applyAlignment="1" applyBorder="1" applyFont="1" applyNumberFormat="1">
      <alignment horizontal="center"/>
    </xf>
    <xf borderId="0" fillId="3" fontId="12" numFmtId="165" xfId="0" applyAlignment="1" applyFont="1" applyNumberFormat="1">
      <alignment horizontal="center" readingOrder="0" vertical="bottom"/>
    </xf>
    <xf borderId="0" fillId="4" fontId="13" numFmtId="165" xfId="0" applyAlignment="1" applyFont="1" applyNumberFormat="1">
      <alignment horizontal="center" vertical="bottom"/>
    </xf>
    <xf borderId="2" fillId="4" fontId="13" numFmtId="165" xfId="0" applyAlignment="1" applyBorder="1" applyFont="1" applyNumberFormat="1">
      <alignment horizontal="center" vertical="bottom"/>
    </xf>
    <xf borderId="2" fillId="4" fontId="13" numFmtId="165" xfId="0" applyAlignment="1" applyBorder="1" applyFont="1" applyNumberFormat="1">
      <alignment horizontal="center" readingOrder="0" vertical="bottom"/>
    </xf>
    <xf borderId="2" fillId="3" fontId="12" numFmtId="165" xfId="0" applyAlignment="1" applyBorder="1" applyFont="1" applyNumberFormat="1">
      <alignment horizontal="center" readingOrder="0" vertical="bottom"/>
    </xf>
  </cellXfs>
  <cellStyles count="1">
    <cellStyle xfId="0" name="Normal" builtinId="0"/>
  </cellStyles>
  <dxfs count="3">
    <dxf>
      <font>
        <b/>
      </font>
      <fill>
        <patternFill patternType="solid">
          <fgColor rgb="FFB7E1CD"/>
          <bgColor rgb="FFB7E1CD"/>
        </patternFill>
      </fill>
      <border/>
    </dxf>
    <dxf>
      <font>
        <b/>
      </font>
      <fill>
        <patternFill patternType="solid">
          <fgColor rgb="FFEA9999"/>
          <bgColor rgb="FFEA9999"/>
        </patternFill>
      </fill>
      <border/>
    </dxf>
    <dxf>
      <font>
        <b/>
        <color rgb="FFFFFFFF"/>
      </font>
      <fill>
        <patternFill patternType="solid">
          <fgColor rgb="FFCC0000"/>
          <bgColor rgb="FFCC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'JANEIRO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'JANEIRO - 2022'!$I$54:$I$58</c:f>
            </c:strRef>
          </c:cat>
          <c:val>
            <c:numRef>
              <c:f>'JANEIRO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'MARÇO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'MARÇO - 2022'!$J$33</c:f>
              <c:numCache/>
            </c:numRef>
          </c:val>
        </c:ser>
        <c:axId val="1203635493"/>
        <c:axId val="1640237178"/>
      </c:barChart>
      <c:catAx>
        <c:axId val="12036354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0237178"/>
      </c:catAx>
      <c:valAx>
        <c:axId val="16402371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03635493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'MARÇO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'MARÇO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'MARÇO - 2022'!$I$33</c:f>
              <c:numCache/>
            </c:numRef>
          </c:val>
        </c:ser>
        <c:axId val="339968437"/>
        <c:axId val="1211550741"/>
      </c:barChart>
      <c:catAx>
        <c:axId val="339968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11550741"/>
      </c:catAx>
      <c:valAx>
        <c:axId val="12115507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39968437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'MARÇO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'MARÇO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'MARÇO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'MARÇO - 2022'!$G$33</c:f>
              <c:numCache/>
            </c:numRef>
          </c:val>
        </c:ser>
        <c:axId val="1039612593"/>
        <c:axId val="52398593"/>
      </c:barChart>
      <c:catAx>
        <c:axId val="10396125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2398593"/>
      </c:catAx>
      <c:valAx>
        <c:axId val="523985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9612593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'ABRIL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'ABRIL - 2022'!$I$54:$I$58</c:f>
            </c:strRef>
          </c:cat>
          <c:val>
            <c:numRef>
              <c:f>'ABRIL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'ABRIL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'ABRIL - 2022'!$J$33</c:f>
              <c:numCache/>
            </c:numRef>
          </c:val>
        </c:ser>
        <c:axId val="1328142217"/>
        <c:axId val="957077049"/>
      </c:barChart>
      <c:catAx>
        <c:axId val="13281422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57077049"/>
      </c:catAx>
      <c:valAx>
        <c:axId val="9570770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28142217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'ABRIL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'ABRIL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'ABRIL - 2022'!$I$33</c:f>
              <c:numCache/>
            </c:numRef>
          </c:val>
        </c:ser>
        <c:axId val="212222535"/>
        <c:axId val="1842555087"/>
      </c:barChart>
      <c:catAx>
        <c:axId val="212222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42555087"/>
      </c:catAx>
      <c:valAx>
        <c:axId val="18425550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2222535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'ABRIL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'ABRIL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'ABRIL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'ABRIL - 2022'!$G$33</c:f>
              <c:numCache/>
            </c:numRef>
          </c:val>
        </c:ser>
        <c:axId val="1652328731"/>
        <c:axId val="110660201"/>
      </c:barChart>
      <c:catAx>
        <c:axId val="16523287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0660201"/>
      </c:catAx>
      <c:valAx>
        <c:axId val="1106602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52328731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'MAIO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'MAIO - 2022'!$I$54:$I$58</c:f>
            </c:strRef>
          </c:cat>
          <c:val>
            <c:numRef>
              <c:f>'MAIO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'MAIO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'MAIO - 2022'!$J$33</c:f>
              <c:numCache/>
            </c:numRef>
          </c:val>
        </c:ser>
        <c:axId val="1347854438"/>
        <c:axId val="432648849"/>
      </c:barChart>
      <c:catAx>
        <c:axId val="13478544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32648849"/>
      </c:catAx>
      <c:valAx>
        <c:axId val="4326488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47854438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'MAIO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'MAIO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'MAIO - 2022'!$I$33</c:f>
              <c:numCache/>
            </c:numRef>
          </c:val>
        </c:ser>
        <c:axId val="1489022166"/>
        <c:axId val="2054479676"/>
      </c:barChart>
      <c:catAx>
        <c:axId val="14890221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54479676"/>
      </c:catAx>
      <c:valAx>
        <c:axId val="20544796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89022166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'JANEIRO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'JANEIRO - 2022'!$J$33</c:f>
              <c:numCache/>
            </c:numRef>
          </c:val>
        </c:ser>
        <c:axId val="1214733073"/>
        <c:axId val="1238907407"/>
      </c:barChart>
      <c:catAx>
        <c:axId val="12147330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38907407"/>
      </c:catAx>
      <c:valAx>
        <c:axId val="12389074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14733073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'MAIO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'MAIO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'MAIO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'MAIO - 2022'!$G$33</c:f>
              <c:numCache/>
            </c:numRef>
          </c:val>
        </c:ser>
        <c:axId val="1646076957"/>
        <c:axId val="1377093503"/>
      </c:barChart>
      <c:catAx>
        <c:axId val="16460769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77093503"/>
      </c:catAx>
      <c:valAx>
        <c:axId val="13770935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46076957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'JUNHO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'JUNHO - 2022'!$I$54:$I$58</c:f>
            </c:strRef>
          </c:cat>
          <c:val>
            <c:numRef>
              <c:f>'JUNHO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'JUNHO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'JUNHO - 2022'!$J$33</c:f>
              <c:numCache/>
            </c:numRef>
          </c:val>
        </c:ser>
        <c:axId val="1891497792"/>
        <c:axId val="317474371"/>
      </c:barChart>
      <c:catAx>
        <c:axId val="189149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17474371"/>
      </c:catAx>
      <c:valAx>
        <c:axId val="3174743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91497792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'JUNHO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'JUNHO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'JUNHO - 2022'!$I$33</c:f>
              <c:numCache/>
            </c:numRef>
          </c:val>
        </c:ser>
        <c:axId val="1461830876"/>
        <c:axId val="1493953302"/>
      </c:barChart>
      <c:catAx>
        <c:axId val="14618308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93953302"/>
      </c:catAx>
      <c:valAx>
        <c:axId val="14939533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61830876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'JUNHO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'JUNHO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'JUNHO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'JUNHO - 2022'!$G$33</c:f>
              <c:numCache/>
            </c:numRef>
          </c:val>
        </c:ser>
        <c:axId val="32613768"/>
        <c:axId val="684200448"/>
      </c:barChart>
      <c:catAx>
        <c:axId val="32613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84200448"/>
      </c:catAx>
      <c:valAx>
        <c:axId val="684200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2613768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'JULHO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'JULHO - 2022'!$I$54:$I$58</c:f>
            </c:strRef>
          </c:cat>
          <c:val>
            <c:numRef>
              <c:f>'JULHO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'JULHO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'JULHO - 2022'!$J$33</c:f>
              <c:numCache/>
            </c:numRef>
          </c:val>
        </c:ser>
        <c:axId val="1856078169"/>
        <c:axId val="1433866100"/>
      </c:barChart>
      <c:catAx>
        <c:axId val="18560781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33866100"/>
      </c:catAx>
      <c:valAx>
        <c:axId val="14338661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56078169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'JULHO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'JULHO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'JULHO - 2022'!$I$33</c:f>
              <c:numCache/>
            </c:numRef>
          </c:val>
        </c:ser>
        <c:axId val="1514745945"/>
        <c:axId val="1169648332"/>
      </c:barChart>
      <c:catAx>
        <c:axId val="15147459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9648332"/>
      </c:catAx>
      <c:valAx>
        <c:axId val="116964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14745945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'JULHO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'JULHO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'JULHO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'JULHO - 2022'!$G$33</c:f>
              <c:numCache/>
            </c:numRef>
          </c:val>
        </c:ser>
        <c:axId val="146390251"/>
        <c:axId val="234708328"/>
      </c:barChart>
      <c:catAx>
        <c:axId val="1463902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34708328"/>
      </c:catAx>
      <c:valAx>
        <c:axId val="2347083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6390251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'AGOSTO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'AGOSTO - 2022'!$I$54:$I$58</c:f>
            </c:strRef>
          </c:cat>
          <c:val>
            <c:numRef>
              <c:f>'AGOSTO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'JANEIRO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'JANEIRO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'JANEIRO - 2022'!$I$33</c:f>
              <c:numCache/>
            </c:numRef>
          </c:val>
        </c:ser>
        <c:axId val="1184288634"/>
        <c:axId val="91153378"/>
      </c:barChart>
      <c:catAx>
        <c:axId val="11842886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1153378"/>
      </c:catAx>
      <c:valAx>
        <c:axId val="911533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84288634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'AGOSTO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'AGOSTO - 2022'!$J$33</c:f>
              <c:numCache/>
            </c:numRef>
          </c:val>
        </c:ser>
        <c:axId val="66294318"/>
        <c:axId val="745879710"/>
      </c:barChart>
      <c:catAx>
        <c:axId val="662943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45879710"/>
      </c:catAx>
      <c:valAx>
        <c:axId val="7458797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6294318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'AGOSTO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'AGOSTO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'AGOSTO - 2022'!$I$33</c:f>
              <c:numCache/>
            </c:numRef>
          </c:val>
        </c:ser>
        <c:axId val="1801347384"/>
        <c:axId val="1936003638"/>
      </c:barChart>
      <c:catAx>
        <c:axId val="1801347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36003638"/>
      </c:catAx>
      <c:valAx>
        <c:axId val="19360036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801347384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'AGOSTO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'AGOSTO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'AGOSTO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'AGOSTO - 2022'!$G$33</c:f>
              <c:numCache/>
            </c:numRef>
          </c:val>
        </c:ser>
        <c:axId val="1370907329"/>
        <c:axId val="1280341533"/>
      </c:barChart>
      <c:catAx>
        <c:axId val="13709073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80341533"/>
      </c:catAx>
      <c:valAx>
        <c:axId val="12803415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70907329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'SETEMBRO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'SETEMBRO - 2022'!$I$54:$I$58</c:f>
            </c:strRef>
          </c:cat>
          <c:val>
            <c:numRef>
              <c:f>'SETEMBRO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'SETEMBRO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'SETEMBRO - 2022'!$J$33</c:f>
              <c:numCache/>
            </c:numRef>
          </c:val>
        </c:ser>
        <c:axId val="1296731880"/>
        <c:axId val="381732837"/>
      </c:barChart>
      <c:catAx>
        <c:axId val="1296731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1732837"/>
      </c:catAx>
      <c:valAx>
        <c:axId val="3817328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296731880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'SETEMBRO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'SETEMBRO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'SETEMBRO - 2022'!$I$33</c:f>
              <c:numCache/>
            </c:numRef>
          </c:val>
        </c:ser>
        <c:axId val="130393758"/>
        <c:axId val="1686761967"/>
      </c:barChart>
      <c:catAx>
        <c:axId val="1303937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86761967"/>
      </c:catAx>
      <c:valAx>
        <c:axId val="16867619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0393758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'SETEMBRO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'SETEMBRO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'SETEMBRO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'SETEMBRO - 2022'!$G$33</c:f>
              <c:numCache/>
            </c:numRef>
          </c:val>
        </c:ser>
        <c:axId val="327317846"/>
        <c:axId val="1197134053"/>
      </c:barChart>
      <c:catAx>
        <c:axId val="3273178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97134053"/>
      </c:catAx>
      <c:valAx>
        <c:axId val="11971340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27317846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'OUTUBRO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'OUTUBRO - 2022'!$I$54:$I$58</c:f>
            </c:strRef>
          </c:cat>
          <c:val>
            <c:numRef>
              <c:f>'OUTUBRO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'OUTUBRO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'OUTUBRO - 2022'!$J$33</c:f>
              <c:numCache/>
            </c:numRef>
          </c:val>
        </c:ser>
        <c:axId val="2058320355"/>
        <c:axId val="390435077"/>
      </c:barChart>
      <c:catAx>
        <c:axId val="20583203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90435077"/>
      </c:catAx>
      <c:valAx>
        <c:axId val="3904350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58320355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'OUTUBRO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'OUTUBRO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'OUTUBRO - 2022'!$I$33</c:f>
              <c:numCache/>
            </c:numRef>
          </c:val>
        </c:ser>
        <c:axId val="1137335082"/>
        <c:axId val="385251391"/>
      </c:barChart>
      <c:catAx>
        <c:axId val="1137335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85251391"/>
      </c:catAx>
      <c:valAx>
        <c:axId val="3852513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37335082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'JANEIRO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'JANEIRO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'JANEIRO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'JANEIRO - 2022'!$G$33</c:f>
              <c:numCache/>
            </c:numRef>
          </c:val>
        </c:ser>
        <c:axId val="1793107056"/>
        <c:axId val="373872911"/>
      </c:barChart>
      <c:catAx>
        <c:axId val="179310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3872911"/>
      </c:catAx>
      <c:valAx>
        <c:axId val="3738729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93107056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'OUTUBRO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'OUTUBRO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'OUTUBRO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'OUTUBRO - 2022'!$G$33</c:f>
              <c:numCache/>
            </c:numRef>
          </c:val>
        </c:ser>
        <c:axId val="1963652520"/>
        <c:axId val="1701297809"/>
      </c:barChart>
      <c:catAx>
        <c:axId val="1963652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01297809"/>
      </c:catAx>
      <c:valAx>
        <c:axId val="17012978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63652520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'NOVEMBRO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'NOVEMBRO - 2022'!$I$54:$I$58</c:f>
            </c:strRef>
          </c:cat>
          <c:val>
            <c:numRef>
              <c:f>'NOVEMBRO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'NOVEMBRO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'NOVEMBRO - 2022'!$J$33</c:f>
              <c:numCache/>
            </c:numRef>
          </c:val>
        </c:ser>
        <c:axId val="147462461"/>
        <c:axId val="1663924314"/>
      </c:barChart>
      <c:catAx>
        <c:axId val="1474624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63924314"/>
      </c:catAx>
      <c:valAx>
        <c:axId val="1663924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7462461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'NOVEMBRO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'NOVEMBRO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'NOVEMBRO - 2022'!$I$33</c:f>
              <c:numCache/>
            </c:numRef>
          </c:val>
        </c:ser>
        <c:axId val="757617625"/>
        <c:axId val="157499633"/>
      </c:barChart>
      <c:catAx>
        <c:axId val="7576176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7499633"/>
      </c:catAx>
      <c:valAx>
        <c:axId val="1574996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57617625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'NOVEMBRO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'NOVEMBRO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'NOVEMBRO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'NOVEMBRO - 2022'!$G$33</c:f>
              <c:numCache/>
            </c:numRef>
          </c:val>
        </c:ser>
        <c:axId val="96647731"/>
        <c:axId val="421876736"/>
      </c:barChart>
      <c:catAx>
        <c:axId val="966477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421876736"/>
      </c:catAx>
      <c:valAx>
        <c:axId val="4218767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96647731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'DEZEMBRO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'DEZEMBRO - 2022'!$I$54:$I$58</c:f>
            </c:strRef>
          </c:cat>
          <c:val>
            <c:numRef>
              <c:f>'DEZEMBRO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'DEZEMBRO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'DEZEMBRO - 2022'!$J$33</c:f>
              <c:numCache/>
            </c:numRef>
          </c:val>
        </c:ser>
        <c:axId val="1740831738"/>
        <c:axId val="1753746697"/>
      </c:barChart>
      <c:catAx>
        <c:axId val="17408317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53746697"/>
      </c:catAx>
      <c:valAx>
        <c:axId val="17537466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40831738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'DEZEMBRO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'DEZEMBRO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'DEZEMBRO - 2022'!$I$33</c:f>
              <c:numCache/>
            </c:numRef>
          </c:val>
        </c:ser>
        <c:axId val="241579488"/>
        <c:axId val="1143159547"/>
      </c:barChart>
      <c:catAx>
        <c:axId val="24157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43159547"/>
      </c:catAx>
      <c:valAx>
        <c:axId val="11431595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41579488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'DEZEMBRO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'DEZEMBRO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'DEZEMBRO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'DEZEMBRO - 2022'!$G$33</c:f>
              <c:numCache/>
            </c:numRef>
          </c:val>
        </c:ser>
        <c:axId val="2001491827"/>
        <c:axId val="109055648"/>
      </c:barChart>
      <c:catAx>
        <c:axId val="20014918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9055648"/>
      </c:catAx>
      <c:valAx>
        <c:axId val="1090556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01491827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'FEVEREIRO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'FEVEREIRO - 2022'!$I$54:$I$58</c:f>
            </c:strRef>
          </c:cat>
          <c:val>
            <c:numRef>
              <c:f>'FEVEREIRO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ESTORNO E CHARGE X FATURAMENTO GERAL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ESTORNOS E CHARGE</c:v>
          </c:tx>
          <c:spPr>
            <a:solidFill>
              <a:srgbClr val="CC0000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- 2022'!$I$33</c:f>
              <c:numCache/>
            </c:numRef>
          </c:val>
        </c:ser>
        <c:ser>
          <c:idx val="1"/>
          <c:order val="1"/>
          <c:tx>
            <c:v>FATURAMENTO GERAL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- 2022'!$J$33</c:f>
              <c:numCache/>
            </c:numRef>
          </c:val>
        </c:ser>
        <c:axId val="292444622"/>
        <c:axId val="1383691720"/>
      </c:barChart>
      <c:catAx>
        <c:axId val="2924446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83691720"/>
      </c:catAx>
      <c:valAx>
        <c:axId val="1383691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92444622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chemeClr val="dk1"/>
                </a:solidFill>
                <a:latin typeface="Arial"/>
              </a:defRPr>
            </a:pPr>
            <a:r>
              <a:rPr b="1" i="0">
                <a:solidFill>
                  <a:schemeClr val="dk1"/>
                </a:solidFill>
                <a:latin typeface="Arial"/>
              </a:rPr>
              <a:t>LUCRO DIÁRIO X INVETIMENTO E ESTORNOS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LUCRO DIÁRIO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- 2022'!$N$33</c:f>
              <c:numCache/>
            </c:numRef>
          </c:val>
        </c:ser>
        <c:ser>
          <c:idx val="1"/>
          <c:order val="1"/>
          <c:tx>
            <c:v>INVESTIMENTO</c:v>
          </c:tx>
          <c:spPr>
            <a:solidFill>
              <a:srgbClr val="38761D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- 2022'!$H$33</c:f>
              <c:numCache/>
            </c:numRef>
          </c:val>
        </c:ser>
        <c:ser>
          <c:idx val="2"/>
          <c:order val="2"/>
          <c:tx>
            <c:v>ESTORNO E CHARGE</c:v>
          </c:tx>
          <c:spPr>
            <a:solidFill>
              <a:srgbClr val="990000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- 2022'!$I$33</c:f>
              <c:numCache/>
            </c:numRef>
          </c:val>
        </c:ser>
        <c:axId val="1038933655"/>
        <c:axId val="872247169"/>
      </c:barChart>
      <c:catAx>
        <c:axId val="1038933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72247169"/>
      </c:catAx>
      <c:valAx>
        <c:axId val="8722471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038933655"/>
      </c:valAx>
    </c:plotArea>
    <c:legend>
      <c:legendPos val="b"/>
      <c:legendEntry>
        <c:idx val="2"/>
        <c:txPr>
          <a:bodyPr/>
          <a:lstStyle/>
          <a:p>
            <a:pPr lvl="0">
              <a:defRPr b="1" i="0"/>
            </a:pPr>
          </a:p>
        </c:txPr>
      </c:legendEntry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INVESTIMENTO POR SETORES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FACEBOOK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- 2022'!$B$33</c:f>
              <c:numCache/>
            </c:numRef>
          </c:val>
        </c:ser>
        <c:ser>
          <c:idx val="1"/>
          <c:order val="1"/>
          <c:tx>
            <c:v>TIKTOK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- 2022'!$E$33</c:f>
              <c:numCache/>
            </c:numRef>
          </c:val>
        </c:ser>
        <c:ser>
          <c:idx val="2"/>
          <c:order val="2"/>
          <c:tx>
            <c:v>GOOGLE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- 2022'!$F$33</c:f>
              <c:numCache/>
            </c:numRef>
          </c:val>
        </c:ser>
        <c:ser>
          <c:idx val="3"/>
          <c:order val="3"/>
          <c:tx>
            <c:v>INFLUENCER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'FEVEREIRO - 2022'!$G$33</c:f>
              <c:numCache/>
            </c:numRef>
          </c:val>
        </c:ser>
        <c:axId val="1928765068"/>
        <c:axId val="2081884570"/>
      </c:barChart>
      <c:catAx>
        <c:axId val="19287650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81884570"/>
      </c:catAx>
      <c:valAx>
        <c:axId val="20818845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928765068"/>
      </c:valAx>
    </c:plotArea>
    <c:legend>
      <c:legendPos val="b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Arial"/>
              </a:defRPr>
            </a:pPr>
            <a:r>
              <a:rPr b="1" i="0">
                <a:solidFill>
                  <a:srgbClr val="000000"/>
                </a:solidFill>
                <a:latin typeface="Arial"/>
              </a:rPr>
              <a:t>RESUMO GERAL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'MARÇO - 2022'!$L$53</c:f>
            </c:strRef>
          </c:tx>
          <c:dPt>
            <c:idx val="0"/>
            <c:spPr>
              <a:solidFill>
                <a:srgbClr val="CC0000"/>
              </a:solidFill>
            </c:spPr>
          </c:dPt>
          <c:dPt>
            <c:idx val="1"/>
            <c:spPr>
              <a:solidFill>
                <a:srgbClr val="6AA84F"/>
              </a:solidFill>
            </c:spPr>
          </c:dPt>
          <c:dPt>
            <c:idx val="2"/>
            <c:spPr>
              <a:solidFill>
                <a:srgbClr val="274E13"/>
              </a:solidFill>
            </c:spPr>
          </c:dPt>
          <c:dPt>
            <c:idx val="3"/>
            <c:spPr>
              <a:solidFill>
                <a:srgbClr val="660000"/>
              </a:solidFill>
            </c:spPr>
          </c:dPt>
          <c:dPt>
            <c:idx val="4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'MARÇO - 2022'!$I$54:$I$58</c:f>
            </c:strRef>
          </c:cat>
          <c:val>
            <c:numRef>
              <c:f>'MARÇO - 2022'!$L$54:$L$58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33.xml"/><Relationship Id="rId2" Type="http://schemas.openxmlformats.org/officeDocument/2006/relationships/chart" Target="../charts/chart34.xml"/><Relationship Id="rId3" Type="http://schemas.openxmlformats.org/officeDocument/2006/relationships/chart" Target="../charts/chart35.xml"/><Relationship Id="rId4" Type="http://schemas.openxmlformats.org/officeDocument/2006/relationships/chart" Target="../charts/chart36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Relationship Id="rId4" Type="http://schemas.openxmlformats.org/officeDocument/2006/relationships/chart" Target="../charts/chart40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1.xml"/><Relationship Id="rId2" Type="http://schemas.openxmlformats.org/officeDocument/2006/relationships/chart" Target="../charts/chart42.xml"/><Relationship Id="rId3" Type="http://schemas.openxmlformats.org/officeDocument/2006/relationships/chart" Target="../charts/chart43.xml"/><Relationship Id="rId4" Type="http://schemas.openxmlformats.org/officeDocument/2006/relationships/chart" Target="../charts/chart44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5.xml"/><Relationship Id="rId2" Type="http://schemas.openxmlformats.org/officeDocument/2006/relationships/chart" Target="../charts/chart46.xml"/><Relationship Id="rId3" Type="http://schemas.openxmlformats.org/officeDocument/2006/relationships/chart" Target="../charts/chart47.xml"/><Relationship Id="rId4" Type="http://schemas.openxmlformats.org/officeDocument/2006/relationships/chart" Target="../charts/chart48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29.xml"/><Relationship Id="rId2" Type="http://schemas.openxmlformats.org/officeDocument/2006/relationships/chart" Target="../charts/chart30.xml"/><Relationship Id="rId3" Type="http://schemas.openxmlformats.org/officeDocument/2006/relationships/chart" Target="../charts/chart31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370988908" name="Chart 3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264319709" name="Chart 3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565748835" name="Chart 3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813225127" name="Chart 3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695763480" name="Chart 3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1178806471" name="Chart 3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1184666507" name="Chart 3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659430620" name="Chart 4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769909965" name="Chart 4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1737848961" name="Chart 4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1836212808" name="Chart 4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577274674" name="Chart 4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528202860" name="Chart 4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2041150593" name="Chart 4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70918851" name="Chart 4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632465556" name="Chart 4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7297922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1994883826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1267973999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2007086835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4474864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414818838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1151412498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48210377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648925556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535961807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448072865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543460257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1099476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503367378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2095811320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666297942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205525590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1047970914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954840352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391594432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333858227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602308738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1756866264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650023056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134389676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1897328468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304964792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1556768227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66675</xdr:rowOff>
    </xdr:from>
    <xdr:ext cx="5114925" cy="3276600"/>
    <xdr:graphicFrame>
      <xdr:nvGraphicFramePr>
        <xdr:cNvPr id="303131142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95250</xdr:colOff>
      <xdr:row>34</xdr:row>
      <xdr:rowOff>76200</xdr:rowOff>
    </xdr:from>
    <xdr:ext cx="4686300" cy="3267075"/>
    <xdr:graphicFrame>
      <xdr:nvGraphicFramePr>
        <xdr:cNvPr id="309555113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76200</xdr:colOff>
      <xdr:row>34</xdr:row>
      <xdr:rowOff>76200</xdr:rowOff>
    </xdr:from>
    <xdr:ext cx="4676775" cy="3276600"/>
    <xdr:graphicFrame>
      <xdr:nvGraphicFramePr>
        <xdr:cNvPr id="2088994352" name="Chart 3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352425</xdr:colOff>
      <xdr:row>51</xdr:row>
      <xdr:rowOff>123825</xdr:rowOff>
    </xdr:from>
    <xdr:ext cx="10020300" cy="3533775"/>
    <xdr:graphicFrame>
      <xdr:nvGraphicFramePr>
        <xdr:cNvPr id="606956668" name="Chart 3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6" width="14.43"/>
    <col customWidth="1" min="7" max="7" width="15.71"/>
    <col customWidth="1" min="8" max="8" width="15.57"/>
    <col customWidth="1" min="10" max="10" width="15.57"/>
    <col customWidth="1" min="14" max="14" width="16.0"/>
  </cols>
  <sheetData>
    <row r="1">
      <c r="A1" s="1" t="str">
        <f>IFERROR(__xludf.DUMMYFUNCTION("QUERY({'JANEIRO - 2022'!$A$1:$N$32;'FEVEREIRO - 2022'!$A$1:$N$32;'MARÇO - 2022'!$A$1:$N$32;'ABRIL - 2022'!$A$1:$N$32;'MAIO - 2022'!$A$1:$N$32;'JUNHO - 2022'!$A$1:$N$32;'JULHO - 2022'!$A$1:$N$32;'AGOSTO - 2022'!$A$1:$N$32;'SETEMBRO - 2022'!$A$1:$N$32;'OUTU"&amp;"BRO - 2022'!$A$1:$N$32;'NOVEMBRO - 2022'!$A$1:$N$32;'DEZEMBRO - 2022'!$A$1:$N$32},""Select * where Col1 is not null"")"),"DATA")</f>
        <v>DATA</v>
      </c>
      <c r="B1" s="1" t="str">
        <f>IFERROR(__xludf.DUMMYFUNCTION("""COMPUTED_VALUE"""),"FACEBOOK Eduardo")</f>
        <v>FACEBOOK Eduardo</v>
      </c>
      <c r="C1" s="1" t="str">
        <f>IFERROR(__xludf.DUMMYFUNCTION("""COMPUTED_VALUE"""),"FACEBOOK Vitor")</f>
        <v>FACEBOOK Vitor</v>
      </c>
      <c r="D1" s="1" t="str">
        <f>IFERROR(__xludf.DUMMYFUNCTION("""COMPUTED_VALUE"""),"FACEBOOK TOTAL")</f>
        <v>FACEBOOK TOTAL</v>
      </c>
      <c r="E1" s="1" t="str">
        <f>IFERROR(__xludf.DUMMYFUNCTION("""COMPUTED_VALUE"""),"TIKTOK")</f>
        <v>TIKTOK</v>
      </c>
      <c r="F1" s="1" t="str">
        <f>IFERROR(__xludf.DUMMYFUNCTION("""COMPUTED_VALUE"""),"GOOGLE")</f>
        <v>GOOGLE</v>
      </c>
      <c r="G1" s="1" t="str">
        <f>IFERROR(__xludf.DUMMYFUNCTION("""COMPUTED_VALUE"""),"INFLUENCERS")</f>
        <v>INFLUENCERS</v>
      </c>
      <c r="H1" s="1" t="str">
        <f>IFERROR(__xludf.DUMMYFUNCTION("""COMPUTED_VALUE"""),"INVESTIMENTO TOTAL")</f>
        <v>INVESTIMENTO TOTAL</v>
      </c>
      <c r="I1" s="1" t="str">
        <f>IFERROR(__xludf.DUMMYFUNCTION("""COMPUTED_VALUE"""),"ESTORNOS / CHARGE")</f>
        <v>ESTORNOS / CHARGE</v>
      </c>
      <c r="J1" s="1" t="str">
        <f>IFERROR(__xludf.DUMMYFUNCTION("""COMPUTED_VALUE"""),"FATURAMENTO GERAL")</f>
        <v>FATURAMENTO GERAL</v>
      </c>
      <c r="K1" s="1" t="str">
        <f>IFERROR(__xludf.DUMMYFUNCTION("""COMPUTED_VALUE"""),"GREENN")</f>
        <v>GREENN</v>
      </c>
      <c r="L1" s="1" t="str">
        <f>IFERROR(__xludf.DUMMYFUNCTION("""COMPUTED_VALUE"""),"KIWIFY")</f>
        <v>KIWIFY</v>
      </c>
      <c r="M1" s="1" t="str">
        <f>IFERROR(__xludf.DUMMYFUNCTION("""COMPUTED_VALUE"""),"MONETIZZE")</f>
        <v>MONETIZZE</v>
      </c>
      <c r="N1" s="1" t="str">
        <f>IFERROR(__xludf.DUMMYFUNCTION("""COMPUTED_VALUE"""),"LUCRO DIÁRIO ")</f>
        <v>LUCRO DIÁRIO 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>
        <f>IFERROR(__xludf.DUMMYFUNCTION("""COMPUTED_VALUE"""),44562.0)</f>
        <v>44562</v>
      </c>
      <c r="B2" s="4">
        <f>IFERROR(__xludf.DUMMYFUNCTION("""COMPUTED_VALUE"""),0.0)</f>
        <v>0</v>
      </c>
      <c r="C2" s="4">
        <f>IFERROR(__xludf.DUMMYFUNCTION("""COMPUTED_VALUE"""),0.0)</f>
        <v>0</v>
      </c>
      <c r="D2" s="4">
        <f>IFERROR(__xludf.DUMMYFUNCTION("""COMPUTED_VALUE"""),0.0)</f>
        <v>0</v>
      </c>
      <c r="E2" s="4">
        <f>IFERROR(__xludf.DUMMYFUNCTION("""COMPUTED_VALUE"""),0.0)</f>
        <v>0</v>
      </c>
      <c r="F2" s="4">
        <f>IFERROR(__xludf.DUMMYFUNCTION("""COMPUTED_VALUE"""),0.0)</f>
        <v>0</v>
      </c>
      <c r="G2" s="4">
        <f>IFERROR(__xludf.DUMMYFUNCTION("""COMPUTED_VALUE"""),0.0)</f>
        <v>0</v>
      </c>
      <c r="H2" s="4">
        <f>IFERROR(__xludf.DUMMYFUNCTION("""COMPUTED_VALUE"""),0.0)</f>
        <v>0</v>
      </c>
      <c r="I2" s="4">
        <f>IFERROR(__xludf.DUMMYFUNCTION("""COMPUTED_VALUE"""),0.0)</f>
        <v>0</v>
      </c>
      <c r="J2" s="5">
        <f>IFERROR(__xludf.DUMMYFUNCTION("""COMPUTED_VALUE"""),0.0)</f>
        <v>0</v>
      </c>
      <c r="K2" s="5">
        <f>IFERROR(__xludf.DUMMYFUNCTION("""COMPUTED_VALUE"""),0.0)</f>
        <v>0</v>
      </c>
      <c r="L2" s="5">
        <f>IFERROR(__xludf.DUMMYFUNCTION("""COMPUTED_VALUE"""),0.0)</f>
        <v>0</v>
      </c>
      <c r="M2" s="5">
        <f>IFERROR(__xludf.DUMMYFUNCTION("""COMPUTED_VALUE"""),0.0)</f>
        <v>0</v>
      </c>
      <c r="N2" s="6">
        <f>IFERROR(__xludf.DUMMYFUNCTION("""COMPUTED_VALUE"""),0.0)</f>
        <v>0</v>
      </c>
    </row>
    <row r="3">
      <c r="A3" s="3">
        <f>IFERROR(__xludf.DUMMYFUNCTION("""COMPUTED_VALUE"""),44563.0)</f>
        <v>44563</v>
      </c>
      <c r="B3" s="4">
        <f>IFERROR(__xludf.DUMMYFUNCTION("""COMPUTED_VALUE"""),0.0)</f>
        <v>0</v>
      </c>
      <c r="C3" s="4">
        <f>IFERROR(__xludf.DUMMYFUNCTION("""COMPUTED_VALUE"""),0.0)</f>
        <v>0</v>
      </c>
      <c r="D3" s="4">
        <f>IFERROR(__xludf.DUMMYFUNCTION("""COMPUTED_VALUE"""),0.0)</f>
        <v>0</v>
      </c>
      <c r="E3" s="4">
        <f>IFERROR(__xludf.DUMMYFUNCTION("""COMPUTED_VALUE"""),0.0)</f>
        <v>0</v>
      </c>
      <c r="F3" s="4">
        <f>IFERROR(__xludf.DUMMYFUNCTION("""COMPUTED_VALUE"""),0.0)</f>
        <v>0</v>
      </c>
      <c r="G3" s="4">
        <f>IFERROR(__xludf.DUMMYFUNCTION("""COMPUTED_VALUE"""),0.0)</f>
        <v>0</v>
      </c>
      <c r="H3" s="4">
        <f>IFERROR(__xludf.DUMMYFUNCTION("""COMPUTED_VALUE"""),0.0)</f>
        <v>0</v>
      </c>
      <c r="I3" s="4">
        <f>IFERROR(__xludf.DUMMYFUNCTION("""COMPUTED_VALUE"""),0.0)</f>
        <v>0</v>
      </c>
      <c r="J3" s="5">
        <f>IFERROR(__xludf.DUMMYFUNCTION("""COMPUTED_VALUE"""),0.0)</f>
        <v>0</v>
      </c>
      <c r="K3" s="5">
        <f>IFERROR(__xludf.DUMMYFUNCTION("""COMPUTED_VALUE"""),0.0)</f>
        <v>0</v>
      </c>
      <c r="L3" s="5">
        <f>IFERROR(__xludf.DUMMYFUNCTION("""COMPUTED_VALUE"""),0.0)</f>
        <v>0</v>
      </c>
      <c r="M3" s="5">
        <f>IFERROR(__xludf.DUMMYFUNCTION("""COMPUTED_VALUE"""),0.0)</f>
        <v>0</v>
      </c>
      <c r="N3" s="6">
        <f>IFERROR(__xludf.DUMMYFUNCTION("""COMPUTED_VALUE"""),0.0)</f>
        <v>0</v>
      </c>
    </row>
    <row r="4">
      <c r="A4" s="3">
        <f>IFERROR(__xludf.DUMMYFUNCTION("""COMPUTED_VALUE"""),44564.0)</f>
        <v>44564</v>
      </c>
      <c r="B4" s="4">
        <f>IFERROR(__xludf.DUMMYFUNCTION("""COMPUTED_VALUE"""),0.0)</f>
        <v>0</v>
      </c>
      <c r="C4" s="4">
        <f>IFERROR(__xludf.DUMMYFUNCTION("""COMPUTED_VALUE"""),0.0)</f>
        <v>0</v>
      </c>
      <c r="D4" s="4">
        <f>IFERROR(__xludf.DUMMYFUNCTION("""COMPUTED_VALUE"""),0.0)</f>
        <v>0</v>
      </c>
      <c r="E4" s="4">
        <f>IFERROR(__xludf.DUMMYFUNCTION("""COMPUTED_VALUE"""),0.0)</f>
        <v>0</v>
      </c>
      <c r="F4" s="4">
        <f>IFERROR(__xludf.DUMMYFUNCTION("""COMPUTED_VALUE"""),0.0)</f>
        <v>0</v>
      </c>
      <c r="G4" s="4">
        <f>IFERROR(__xludf.DUMMYFUNCTION("""COMPUTED_VALUE"""),0.0)</f>
        <v>0</v>
      </c>
      <c r="H4" s="4">
        <f>IFERROR(__xludf.DUMMYFUNCTION("""COMPUTED_VALUE"""),0.0)</f>
        <v>0</v>
      </c>
      <c r="I4" s="4">
        <f>IFERROR(__xludf.DUMMYFUNCTION("""COMPUTED_VALUE"""),0.0)</f>
        <v>0</v>
      </c>
      <c r="J4" s="5">
        <f>IFERROR(__xludf.DUMMYFUNCTION("""COMPUTED_VALUE"""),0.0)</f>
        <v>0</v>
      </c>
      <c r="K4" s="5">
        <f>IFERROR(__xludf.DUMMYFUNCTION("""COMPUTED_VALUE"""),0.0)</f>
        <v>0</v>
      </c>
      <c r="L4" s="5">
        <f>IFERROR(__xludf.DUMMYFUNCTION("""COMPUTED_VALUE"""),0.0)</f>
        <v>0</v>
      </c>
      <c r="M4" s="5">
        <f>IFERROR(__xludf.DUMMYFUNCTION("""COMPUTED_VALUE"""),0.0)</f>
        <v>0</v>
      </c>
      <c r="N4" s="6">
        <f>IFERROR(__xludf.DUMMYFUNCTION("""COMPUTED_VALUE"""),0.0)</f>
        <v>0</v>
      </c>
    </row>
    <row r="5">
      <c r="A5" s="3">
        <f>IFERROR(__xludf.DUMMYFUNCTION("""COMPUTED_VALUE"""),44565.0)</f>
        <v>44565</v>
      </c>
      <c r="B5" s="4">
        <f>IFERROR(__xludf.DUMMYFUNCTION("""COMPUTED_VALUE"""),0.0)</f>
        <v>0</v>
      </c>
      <c r="C5" s="4">
        <f>IFERROR(__xludf.DUMMYFUNCTION("""COMPUTED_VALUE"""),0.0)</f>
        <v>0</v>
      </c>
      <c r="D5" s="4">
        <f>IFERROR(__xludf.DUMMYFUNCTION("""COMPUTED_VALUE"""),0.0)</f>
        <v>0</v>
      </c>
      <c r="E5" s="4">
        <f>IFERROR(__xludf.DUMMYFUNCTION("""COMPUTED_VALUE"""),0.0)</f>
        <v>0</v>
      </c>
      <c r="F5" s="4">
        <f>IFERROR(__xludf.DUMMYFUNCTION("""COMPUTED_VALUE"""),0.0)</f>
        <v>0</v>
      </c>
      <c r="G5" s="4">
        <f>IFERROR(__xludf.DUMMYFUNCTION("""COMPUTED_VALUE"""),0.0)</f>
        <v>0</v>
      </c>
      <c r="H5" s="4">
        <f>IFERROR(__xludf.DUMMYFUNCTION("""COMPUTED_VALUE"""),0.0)</f>
        <v>0</v>
      </c>
      <c r="I5" s="4">
        <f>IFERROR(__xludf.DUMMYFUNCTION("""COMPUTED_VALUE"""),0.0)</f>
        <v>0</v>
      </c>
      <c r="J5" s="5">
        <f>IFERROR(__xludf.DUMMYFUNCTION("""COMPUTED_VALUE"""),0.0)</f>
        <v>0</v>
      </c>
      <c r="K5" s="5">
        <f>IFERROR(__xludf.DUMMYFUNCTION("""COMPUTED_VALUE"""),0.0)</f>
        <v>0</v>
      </c>
      <c r="L5" s="5">
        <f>IFERROR(__xludf.DUMMYFUNCTION("""COMPUTED_VALUE"""),0.0)</f>
        <v>0</v>
      </c>
      <c r="M5" s="5">
        <f>IFERROR(__xludf.DUMMYFUNCTION("""COMPUTED_VALUE"""),0.0)</f>
        <v>0</v>
      </c>
      <c r="N5" s="6">
        <f>IFERROR(__xludf.DUMMYFUNCTION("""COMPUTED_VALUE"""),0.0)</f>
        <v>0</v>
      </c>
    </row>
    <row r="6">
      <c r="A6" s="3">
        <f>IFERROR(__xludf.DUMMYFUNCTION("""COMPUTED_VALUE"""),44566.0)</f>
        <v>44566</v>
      </c>
      <c r="B6" s="4">
        <f>IFERROR(__xludf.DUMMYFUNCTION("""COMPUTED_VALUE"""),0.0)</f>
        <v>0</v>
      </c>
      <c r="C6" s="4">
        <f>IFERROR(__xludf.DUMMYFUNCTION("""COMPUTED_VALUE"""),0.0)</f>
        <v>0</v>
      </c>
      <c r="D6" s="4">
        <f>IFERROR(__xludf.DUMMYFUNCTION("""COMPUTED_VALUE"""),0.0)</f>
        <v>0</v>
      </c>
      <c r="E6" s="4">
        <f>IFERROR(__xludf.DUMMYFUNCTION("""COMPUTED_VALUE"""),0.0)</f>
        <v>0</v>
      </c>
      <c r="F6" s="4">
        <f>IFERROR(__xludf.DUMMYFUNCTION("""COMPUTED_VALUE"""),0.0)</f>
        <v>0</v>
      </c>
      <c r="G6" s="4">
        <f>IFERROR(__xludf.DUMMYFUNCTION("""COMPUTED_VALUE"""),0.0)</f>
        <v>0</v>
      </c>
      <c r="H6" s="4">
        <f>IFERROR(__xludf.DUMMYFUNCTION("""COMPUTED_VALUE"""),0.0)</f>
        <v>0</v>
      </c>
      <c r="I6" s="4">
        <f>IFERROR(__xludf.DUMMYFUNCTION("""COMPUTED_VALUE"""),0.0)</f>
        <v>0</v>
      </c>
      <c r="J6" s="5">
        <f>IFERROR(__xludf.DUMMYFUNCTION("""COMPUTED_VALUE"""),0.0)</f>
        <v>0</v>
      </c>
      <c r="K6" s="5">
        <f>IFERROR(__xludf.DUMMYFUNCTION("""COMPUTED_VALUE"""),0.0)</f>
        <v>0</v>
      </c>
      <c r="L6" s="5">
        <f>IFERROR(__xludf.DUMMYFUNCTION("""COMPUTED_VALUE"""),0.0)</f>
        <v>0</v>
      </c>
      <c r="M6" s="5">
        <f>IFERROR(__xludf.DUMMYFUNCTION("""COMPUTED_VALUE"""),0.0)</f>
        <v>0</v>
      </c>
      <c r="N6" s="6">
        <f>IFERROR(__xludf.DUMMYFUNCTION("""COMPUTED_VALUE"""),0.0)</f>
        <v>0</v>
      </c>
    </row>
    <row r="7">
      <c r="A7" s="3">
        <f>IFERROR(__xludf.DUMMYFUNCTION("""COMPUTED_VALUE"""),44567.0)</f>
        <v>44567</v>
      </c>
      <c r="B7" s="4">
        <f>IFERROR(__xludf.DUMMYFUNCTION("""COMPUTED_VALUE"""),0.0)</f>
        <v>0</v>
      </c>
      <c r="C7" s="4">
        <f>IFERROR(__xludf.DUMMYFUNCTION("""COMPUTED_VALUE"""),0.0)</f>
        <v>0</v>
      </c>
      <c r="D7" s="4">
        <f>IFERROR(__xludf.DUMMYFUNCTION("""COMPUTED_VALUE"""),0.0)</f>
        <v>0</v>
      </c>
      <c r="E7" s="4">
        <f>IFERROR(__xludf.DUMMYFUNCTION("""COMPUTED_VALUE"""),0.0)</f>
        <v>0</v>
      </c>
      <c r="F7" s="4">
        <f>IFERROR(__xludf.DUMMYFUNCTION("""COMPUTED_VALUE"""),0.0)</f>
        <v>0</v>
      </c>
      <c r="G7" s="4">
        <f>IFERROR(__xludf.DUMMYFUNCTION("""COMPUTED_VALUE"""),0.0)</f>
        <v>0</v>
      </c>
      <c r="H7" s="4">
        <f>IFERROR(__xludf.DUMMYFUNCTION("""COMPUTED_VALUE"""),0.0)</f>
        <v>0</v>
      </c>
      <c r="I7" s="4">
        <f>IFERROR(__xludf.DUMMYFUNCTION("""COMPUTED_VALUE"""),0.0)</f>
        <v>0</v>
      </c>
      <c r="J7" s="5">
        <f>IFERROR(__xludf.DUMMYFUNCTION("""COMPUTED_VALUE"""),0.0)</f>
        <v>0</v>
      </c>
      <c r="K7" s="5">
        <f>IFERROR(__xludf.DUMMYFUNCTION("""COMPUTED_VALUE"""),0.0)</f>
        <v>0</v>
      </c>
      <c r="L7" s="5">
        <f>IFERROR(__xludf.DUMMYFUNCTION("""COMPUTED_VALUE"""),0.0)</f>
        <v>0</v>
      </c>
      <c r="M7" s="5">
        <f>IFERROR(__xludf.DUMMYFUNCTION("""COMPUTED_VALUE"""),0.0)</f>
        <v>0</v>
      </c>
      <c r="N7" s="6">
        <f>IFERROR(__xludf.DUMMYFUNCTION("""COMPUTED_VALUE"""),0.0)</f>
        <v>0</v>
      </c>
    </row>
    <row r="8">
      <c r="A8" s="3">
        <f>IFERROR(__xludf.DUMMYFUNCTION("""COMPUTED_VALUE"""),44568.0)</f>
        <v>44568</v>
      </c>
      <c r="B8" s="4">
        <f>IFERROR(__xludf.DUMMYFUNCTION("""COMPUTED_VALUE"""),0.0)</f>
        <v>0</v>
      </c>
      <c r="C8" s="4">
        <f>IFERROR(__xludf.DUMMYFUNCTION("""COMPUTED_VALUE"""),0.0)</f>
        <v>0</v>
      </c>
      <c r="D8" s="4">
        <f>IFERROR(__xludf.DUMMYFUNCTION("""COMPUTED_VALUE"""),0.0)</f>
        <v>0</v>
      </c>
      <c r="E8" s="4">
        <f>IFERROR(__xludf.DUMMYFUNCTION("""COMPUTED_VALUE"""),0.0)</f>
        <v>0</v>
      </c>
      <c r="F8" s="4">
        <f>IFERROR(__xludf.DUMMYFUNCTION("""COMPUTED_VALUE"""),0.0)</f>
        <v>0</v>
      </c>
      <c r="G8" s="4">
        <f>IFERROR(__xludf.DUMMYFUNCTION("""COMPUTED_VALUE"""),0.0)</f>
        <v>0</v>
      </c>
      <c r="H8" s="4">
        <f>IFERROR(__xludf.DUMMYFUNCTION("""COMPUTED_VALUE"""),0.0)</f>
        <v>0</v>
      </c>
      <c r="I8" s="4">
        <f>IFERROR(__xludf.DUMMYFUNCTION("""COMPUTED_VALUE"""),0.0)</f>
        <v>0</v>
      </c>
      <c r="J8" s="5">
        <f>IFERROR(__xludf.DUMMYFUNCTION("""COMPUTED_VALUE"""),0.0)</f>
        <v>0</v>
      </c>
      <c r="K8" s="5">
        <f>IFERROR(__xludf.DUMMYFUNCTION("""COMPUTED_VALUE"""),0.0)</f>
        <v>0</v>
      </c>
      <c r="L8" s="5">
        <f>IFERROR(__xludf.DUMMYFUNCTION("""COMPUTED_VALUE"""),0.0)</f>
        <v>0</v>
      </c>
      <c r="M8" s="5">
        <f>IFERROR(__xludf.DUMMYFUNCTION("""COMPUTED_VALUE"""),0.0)</f>
        <v>0</v>
      </c>
      <c r="N8" s="6">
        <f>IFERROR(__xludf.DUMMYFUNCTION("""COMPUTED_VALUE"""),0.0)</f>
        <v>0</v>
      </c>
    </row>
    <row r="9">
      <c r="A9" s="3">
        <f>IFERROR(__xludf.DUMMYFUNCTION("""COMPUTED_VALUE"""),44569.0)</f>
        <v>44569</v>
      </c>
      <c r="B9" s="4">
        <f>IFERROR(__xludf.DUMMYFUNCTION("""COMPUTED_VALUE"""),0.0)</f>
        <v>0</v>
      </c>
      <c r="C9" s="4">
        <f>IFERROR(__xludf.DUMMYFUNCTION("""COMPUTED_VALUE"""),0.0)</f>
        <v>0</v>
      </c>
      <c r="D9" s="4">
        <f>IFERROR(__xludf.DUMMYFUNCTION("""COMPUTED_VALUE"""),0.0)</f>
        <v>0</v>
      </c>
      <c r="E9" s="4">
        <f>IFERROR(__xludf.DUMMYFUNCTION("""COMPUTED_VALUE"""),0.0)</f>
        <v>0</v>
      </c>
      <c r="F9" s="4">
        <f>IFERROR(__xludf.DUMMYFUNCTION("""COMPUTED_VALUE"""),0.0)</f>
        <v>0</v>
      </c>
      <c r="G9" s="4">
        <f>IFERROR(__xludf.DUMMYFUNCTION("""COMPUTED_VALUE"""),0.0)</f>
        <v>0</v>
      </c>
      <c r="H9" s="4">
        <f>IFERROR(__xludf.DUMMYFUNCTION("""COMPUTED_VALUE"""),0.0)</f>
        <v>0</v>
      </c>
      <c r="I9" s="4">
        <f>IFERROR(__xludf.DUMMYFUNCTION("""COMPUTED_VALUE"""),0.0)</f>
        <v>0</v>
      </c>
      <c r="J9" s="5">
        <f>IFERROR(__xludf.DUMMYFUNCTION("""COMPUTED_VALUE"""),0.0)</f>
        <v>0</v>
      </c>
      <c r="K9" s="5">
        <f>IFERROR(__xludf.DUMMYFUNCTION("""COMPUTED_VALUE"""),0.0)</f>
        <v>0</v>
      </c>
      <c r="L9" s="5">
        <f>IFERROR(__xludf.DUMMYFUNCTION("""COMPUTED_VALUE"""),0.0)</f>
        <v>0</v>
      </c>
      <c r="M9" s="5">
        <f>IFERROR(__xludf.DUMMYFUNCTION("""COMPUTED_VALUE"""),0.0)</f>
        <v>0</v>
      </c>
      <c r="N9" s="6">
        <f>IFERROR(__xludf.DUMMYFUNCTION("""COMPUTED_VALUE"""),0.0)</f>
        <v>0</v>
      </c>
    </row>
    <row r="10">
      <c r="A10" s="3">
        <f>IFERROR(__xludf.DUMMYFUNCTION("""COMPUTED_VALUE"""),44570.0)</f>
        <v>44570</v>
      </c>
      <c r="B10" s="4">
        <f>IFERROR(__xludf.DUMMYFUNCTION("""COMPUTED_VALUE"""),0.0)</f>
        <v>0</v>
      </c>
      <c r="C10" s="4">
        <f>IFERROR(__xludf.DUMMYFUNCTION("""COMPUTED_VALUE"""),0.0)</f>
        <v>0</v>
      </c>
      <c r="D10" s="4">
        <f>IFERROR(__xludf.DUMMYFUNCTION("""COMPUTED_VALUE"""),0.0)</f>
        <v>0</v>
      </c>
      <c r="E10" s="4">
        <f>IFERROR(__xludf.DUMMYFUNCTION("""COMPUTED_VALUE"""),0.0)</f>
        <v>0</v>
      </c>
      <c r="F10" s="4">
        <f>IFERROR(__xludf.DUMMYFUNCTION("""COMPUTED_VALUE"""),0.0)</f>
        <v>0</v>
      </c>
      <c r="G10" s="4">
        <f>IFERROR(__xludf.DUMMYFUNCTION("""COMPUTED_VALUE"""),0.0)</f>
        <v>0</v>
      </c>
      <c r="H10" s="4">
        <f>IFERROR(__xludf.DUMMYFUNCTION("""COMPUTED_VALUE"""),0.0)</f>
        <v>0</v>
      </c>
      <c r="I10" s="4">
        <f>IFERROR(__xludf.DUMMYFUNCTION("""COMPUTED_VALUE"""),0.0)</f>
        <v>0</v>
      </c>
      <c r="J10" s="5">
        <f>IFERROR(__xludf.DUMMYFUNCTION("""COMPUTED_VALUE"""),0.0)</f>
        <v>0</v>
      </c>
      <c r="K10" s="5">
        <f>IFERROR(__xludf.DUMMYFUNCTION("""COMPUTED_VALUE"""),0.0)</f>
        <v>0</v>
      </c>
      <c r="L10" s="5">
        <f>IFERROR(__xludf.DUMMYFUNCTION("""COMPUTED_VALUE"""),0.0)</f>
        <v>0</v>
      </c>
      <c r="M10" s="5">
        <f>IFERROR(__xludf.DUMMYFUNCTION("""COMPUTED_VALUE"""),0.0)</f>
        <v>0</v>
      </c>
      <c r="N10" s="6">
        <f>IFERROR(__xludf.DUMMYFUNCTION("""COMPUTED_VALUE"""),0.0)</f>
        <v>0</v>
      </c>
    </row>
    <row r="11">
      <c r="A11" s="3">
        <f>IFERROR(__xludf.DUMMYFUNCTION("""COMPUTED_VALUE"""),44571.0)</f>
        <v>44571</v>
      </c>
      <c r="B11" s="4">
        <f>IFERROR(__xludf.DUMMYFUNCTION("""COMPUTED_VALUE"""),0.0)</f>
        <v>0</v>
      </c>
      <c r="C11" s="4">
        <f>IFERROR(__xludf.DUMMYFUNCTION("""COMPUTED_VALUE"""),0.0)</f>
        <v>0</v>
      </c>
      <c r="D11" s="4">
        <f>IFERROR(__xludf.DUMMYFUNCTION("""COMPUTED_VALUE"""),0.0)</f>
        <v>0</v>
      </c>
      <c r="E11" s="4">
        <f>IFERROR(__xludf.DUMMYFUNCTION("""COMPUTED_VALUE"""),0.0)</f>
        <v>0</v>
      </c>
      <c r="F11" s="4">
        <f>IFERROR(__xludf.DUMMYFUNCTION("""COMPUTED_VALUE"""),0.0)</f>
        <v>0</v>
      </c>
      <c r="G11" s="4">
        <f>IFERROR(__xludf.DUMMYFUNCTION("""COMPUTED_VALUE"""),0.0)</f>
        <v>0</v>
      </c>
      <c r="H11" s="4">
        <f>IFERROR(__xludf.DUMMYFUNCTION("""COMPUTED_VALUE"""),0.0)</f>
        <v>0</v>
      </c>
      <c r="I11" s="4">
        <f>IFERROR(__xludf.DUMMYFUNCTION("""COMPUTED_VALUE"""),0.0)</f>
        <v>0</v>
      </c>
      <c r="J11" s="5">
        <f>IFERROR(__xludf.DUMMYFUNCTION("""COMPUTED_VALUE"""),0.0)</f>
        <v>0</v>
      </c>
      <c r="K11" s="5">
        <f>IFERROR(__xludf.DUMMYFUNCTION("""COMPUTED_VALUE"""),0.0)</f>
        <v>0</v>
      </c>
      <c r="L11" s="5">
        <f>IFERROR(__xludf.DUMMYFUNCTION("""COMPUTED_VALUE"""),0.0)</f>
        <v>0</v>
      </c>
      <c r="M11" s="5">
        <f>IFERROR(__xludf.DUMMYFUNCTION("""COMPUTED_VALUE"""),0.0)</f>
        <v>0</v>
      </c>
      <c r="N11" s="6">
        <f>IFERROR(__xludf.DUMMYFUNCTION("""COMPUTED_VALUE"""),0.0)</f>
        <v>0</v>
      </c>
    </row>
    <row r="12">
      <c r="A12" s="3">
        <f>IFERROR(__xludf.DUMMYFUNCTION("""COMPUTED_VALUE"""),44572.0)</f>
        <v>44572</v>
      </c>
      <c r="B12" s="4">
        <f>IFERROR(__xludf.DUMMYFUNCTION("""COMPUTED_VALUE"""),0.0)</f>
        <v>0</v>
      </c>
      <c r="C12" s="4">
        <f>IFERROR(__xludf.DUMMYFUNCTION("""COMPUTED_VALUE"""),0.0)</f>
        <v>0</v>
      </c>
      <c r="D12" s="4">
        <f>IFERROR(__xludf.DUMMYFUNCTION("""COMPUTED_VALUE"""),0.0)</f>
        <v>0</v>
      </c>
      <c r="E12" s="4">
        <f>IFERROR(__xludf.DUMMYFUNCTION("""COMPUTED_VALUE"""),0.0)</f>
        <v>0</v>
      </c>
      <c r="F12" s="4">
        <f>IFERROR(__xludf.DUMMYFUNCTION("""COMPUTED_VALUE"""),0.0)</f>
        <v>0</v>
      </c>
      <c r="G12" s="4">
        <f>IFERROR(__xludf.DUMMYFUNCTION("""COMPUTED_VALUE"""),0.0)</f>
        <v>0</v>
      </c>
      <c r="H12" s="4">
        <f>IFERROR(__xludf.DUMMYFUNCTION("""COMPUTED_VALUE"""),0.0)</f>
        <v>0</v>
      </c>
      <c r="I12" s="4">
        <f>IFERROR(__xludf.DUMMYFUNCTION("""COMPUTED_VALUE"""),0.0)</f>
        <v>0</v>
      </c>
      <c r="J12" s="5">
        <f>IFERROR(__xludf.DUMMYFUNCTION("""COMPUTED_VALUE"""),0.0)</f>
        <v>0</v>
      </c>
      <c r="K12" s="5">
        <f>IFERROR(__xludf.DUMMYFUNCTION("""COMPUTED_VALUE"""),0.0)</f>
        <v>0</v>
      </c>
      <c r="L12" s="5">
        <f>IFERROR(__xludf.DUMMYFUNCTION("""COMPUTED_VALUE"""),0.0)</f>
        <v>0</v>
      </c>
      <c r="M12" s="5">
        <f>IFERROR(__xludf.DUMMYFUNCTION("""COMPUTED_VALUE"""),0.0)</f>
        <v>0</v>
      </c>
      <c r="N12" s="6">
        <f>IFERROR(__xludf.DUMMYFUNCTION("""COMPUTED_VALUE"""),0.0)</f>
        <v>0</v>
      </c>
    </row>
    <row r="13">
      <c r="A13" s="3">
        <f>IFERROR(__xludf.DUMMYFUNCTION("""COMPUTED_VALUE"""),44573.0)</f>
        <v>44573</v>
      </c>
      <c r="B13" s="4">
        <f>IFERROR(__xludf.DUMMYFUNCTION("""COMPUTED_VALUE"""),0.0)</f>
        <v>0</v>
      </c>
      <c r="C13" s="4">
        <f>IFERROR(__xludf.DUMMYFUNCTION("""COMPUTED_VALUE"""),0.0)</f>
        <v>0</v>
      </c>
      <c r="D13" s="4">
        <f>IFERROR(__xludf.DUMMYFUNCTION("""COMPUTED_VALUE"""),0.0)</f>
        <v>0</v>
      </c>
      <c r="E13" s="4">
        <f>IFERROR(__xludf.DUMMYFUNCTION("""COMPUTED_VALUE"""),0.0)</f>
        <v>0</v>
      </c>
      <c r="F13" s="4">
        <f>IFERROR(__xludf.DUMMYFUNCTION("""COMPUTED_VALUE"""),0.0)</f>
        <v>0</v>
      </c>
      <c r="G13" s="4">
        <f>IFERROR(__xludf.DUMMYFUNCTION("""COMPUTED_VALUE"""),0.0)</f>
        <v>0</v>
      </c>
      <c r="H13" s="4">
        <f>IFERROR(__xludf.DUMMYFUNCTION("""COMPUTED_VALUE"""),0.0)</f>
        <v>0</v>
      </c>
      <c r="I13" s="4">
        <f>IFERROR(__xludf.DUMMYFUNCTION("""COMPUTED_VALUE"""),0.0)</f>
        <v>0</v>
      </c>
      <c r="J13" s="5">
        <f>IFERROR(__xludf.DUMMYFUNCTION("""COMPUTED_VALUE"""),0.0)</f>
        <v>0</v>
      </c>
      <c r="K13" s="5">
        <f>IFERROR(__xludf.DUMMYFUNCTION("""COMPUTED_VALUE"""),0.0)</f>
        <v>0</v>
      </c>
      <c r="L13" s="5">
        <f>IFERROR(__xludf.DUMMYFUNCTION("""COMPUTED_VALUE"""),0.0)</f>
        <v>0</v>
      </c>
      <c r="M13" s="5">
        <f>IFERROR(__xludf.DUMMYFUNCTION("""COMPUTED_VALUE"""),0.0)</f>
        <v>0</v>
      </c>
      <c r="N13" s="6">
        <f>IFERROR(__xludf.DUMMYFUNCTION("""COMPUTED_VALUE"""),0.0)</f>
        <v>0</v>
      </c>
    </row>
    <row r="14">
      <c r="A14" s="3">
        <f>IFERROR(__xludf.DUMMYFUNCTION("""COMPUTED_VALUE"""),44574.0)</f>
        <v>44574</v>
      </c>
      <c r="B14" s="4">
        <f>IFERROR(__xludf.DUMMYFUNCTION("""COMPUTED_VALUE"""),0.0)</f>
        <v>0</v>
      </c>
      <c r="C14" s="4">
        <f>IFERROR(__xludf.DUMMYFUNCTION("""COMPUTED_VALUE"""),0.0)</f>
        <v>0</v>
      </c>
      <c r="D14" s="4">
        <f>IFERROR(__xludf.DUMMYFUNCTION("""COMPUTED_VALUE"""),0.0)</f>
        <v>0</v>
      </c>
      <c r="E14" s="4">
        <f>IFERROR(__xludf.DUMMYFUNCTION("""COMPUTED_VALUE"""),0.0)</f>
        <v>0</v>
      </c>
      <c r="F14" s="4">
        <f>IFERROR(__xludf.DUMMYFUNCTION("""COMPUTED_VALUE"""),0.0)</f>
        <v>0</v>
      </c>
      <c r="G14" s="4">
        <f>IFERROR(__xludf.DUMMYFUNCTION("""COMPUTED_VALUE"""),0.0)</f>
        <v>0</v>
      </c>
      <c r="H14" s="4">
        <f>IFERROR(__xludf.DUMMYFUNCTION("""COMPUTED_VALUE"""),0.0)</f>
        <v>0</v>
      </c>
      <c r="I14" s="4">
        <f>IFERROR(__xludf.DUMMYFUNCTION("""COMPUTED_VALUE"""),0.0)</f>
        <v>0</v>
      </c>
      <c r="J14" s="5">
        <f>IFERROR(__xludf.DUMMYFUNCTION("""COMPUTED_VALUE"""),0.0)</f>
        <v>0</v>
      </c>
      <c r="K14" s="5">
        <f>IFERROR(__xludf.DUMMYFUNCTION("""COMPUTED_VALUE"""),0.0)</f>
        <v>0</v>
      </c>
      <c r="L14" s="5">
        <f>IFERROR(__xludf.DUMMYFUNCTION("""COMPUTED_VALUE"""),0.0)</f>
        <v>0</v>
      </c>
      <c r="M14" s="5">
        <f>IFERROR(__xludf.DUMMYFUNCTION("""COMPUTED_VALUE"""),0.0)</f>
        <v>0</v>
      </c>
      <c r="N14" s="6">
        <f>IFERROR(__xludf.DUMMYFUNCTION("""COMPUTED_VALUE"""),0.0)</f>
        <v>0</v>
      </c>
    </row>
    <row r="15">
      <c r="A15" s="3">
        <f>IFERROR(__xludf.DUMMYFUNCTION("""COMPUTED_VALUE"""),44575.0)</f>
        <v>44575</v>
      </c>
      <c r="B15" s="4">
        <f>IFERROR(__xludf.DUMMYFUNCTION("""COMPUTED_VALUE"""),0.0)</f>
        <v>0</v>
      </c>
      <c r="C15" s="4">
        <f>IFERROR(__xludf.DUMMYFUNCTION("""COMPUTED_VALUE"""),0.0)</f>
        <v>0</v>
      </c>
      <c r="D15" s="4">
        <f>IFERROR(__xludf.DUMMYFUNCTION("""COMPUTED_VALUE"""),0.0)</f>
        <v>0</v>
      </c>
      <c r="E15" s="4">
        <f>IFERROR(__xludf.DUMMYFUNCTION("""COMPUTED_VALUE"""),0.0)</f>
        <v>0</v>
      </c>
      <c r="F15" s="4">
        <f>IFERROR(__xludf.DUMMYFUNCTION("""COMPUTED_VALUE"""),0.0)</f>
        <v>0</v>
      </c>
      <c r="G15" s="4">
        <f>IFERROR(__xludf.DUMMYFUNCTION("""COMPUTED_VALUE"""),0.0)</f>
        <v>0</v>
      </c>
      <c r="H15" s="4">
        <f>IFERROR(__xludf.DUMMYFUNCTION("""COMPUTED_VALUE"""),0.0)</f>
        <v>0</v>
      </c>
      <c r="I15" s="4">
        <f>IFERROR(__xludf.DUMMYFUNCTION("""COMPUTED_VALUE"""),0.0)</f>
        <v>0</v>
      </c>
      <c r="J15" s="5">
        <f>IFERROR(__xludf.DUMMYFUNCTION("""COMPUTED_VALUE"""),0.0)</f>
        <v>0</v>
      </c>
      <c r="K15" s="5">
        <f>IFERROR(__xludf.DUMMYFUNCTION("""COMPUTED_VALUE"""),0.0)</f>
        <v>0</v>
      </c>
      <c r="L15" s="5">
        <f>IFERROR(__xludf.DUMMYFUNCTION("""COMPUTED_VALUE"""),0.0)</f>
        <v>0</v>
      </c>
      <c r="M15" s="5">
        <f>IFERROR(__xludf.DUMMYFUNCTION("""COMPUTED_VALUE"""),0.0)</f>
        <v>0</v>
      </c>
      <c r="N15" s="6">
        <f>IFERROR(__xludf.DUMMYFUNCTION("""COMPUTED_VALUE"""),0.0)</f>
        <v>0</v>
      </c>
    </row>
    <row r="16">
      <c r="A16" s="3">
        <f>IFERROR(__xludf.DUMMYFUNCTION("""COMPUTED_VALUE"""),44576.0)</f>
        <v>44576</v>
      </c>
      <c r="B16" s="4">
        <f>IFERROR(__xludf.DUMMYFUNCTION("""COMPUTED_VALUE"""),0.0)</f>
        <v>0</v>
      </c>
      <c r="C16" s="4">
        <f>IFERROR(__xludf.DUMMYFUNCTION("""COMPUTED_VALUE"""),0.0)</f>
        <v>0</v>
      </c>
      <c r="D16" s="4">
        <f>IFERROR(__xludf.DUMMYFUNCTION("""COMPUTED_VALUE"""),0.0)</f>
        <v>0</v>
      </c>
      <c r="E16" s="4">
        <f>IFERROR(__xludf.DUMMYFUNCTION("""COMPUTED_VALUE"""),0.0)</f>
        <v>0</v>
      </c>
      <c r="F16" s="4">
        <f>IFERROR(__xludf.DUMMYFUNCTION("""COMPUTED_VALUE"""),0.0)</f>
        <v>0</v>
      </c>
      <c r="G16" s="4">
        <f>IFERROR(__xludf.DUMMYFUNCTION("""COMPUTED_VALUE"""),0.0)</f>
        <v>0</v>
      </c>
      <c r="H16" s="4">
        <f>IFERROR(__xludf.DUMMYFUNCTION("""COMPUTED_VALUE"""),0.0)</f>
        <v>0</v>
      </c>
      <c r="I16" s="4">
        <f>IFERROR(__xludf.DUMMYFUNCTION("""COMPUTED_VALUE"""),0.0)</f>
        <v>0</v>
      </c>
      <c r="J16" s="5">
        <f>IFERROR(__xludf.DUMMYFUNCTION("""COMPUTED_VALUE"""),0.0)</f>
        <v>0</v>
      </c>
      <c r="K16" s="5">
        <f>IFERROR(__xludf.DUMMYFUNCTION("""COMPUTED_VALUE"""),0.0)</f>
        <v>0</v>
      </c>
      <c r="L16" s="5">
        <f>IFERROR(__xludf.DUMMYFUNCTION("""COMPUTED_VALUE"""),0.0)</f>
        <v>0</v>
      </c>
      <c r="M16" s="5">
        <f>IFERROR(__xludf.DUMMYFUNCTION("""COMPUTED_VALUE"""),0.0)</f>
        <v>0</v>
      </c>
      <c r="N16" s="6">
        <f>IFERROR(__xludf.DUMMYFUNCTION("""COMPUTED_VALUE"""),0.0)</f>
        <v>0</v>
      </c>
    </row>
    <row r="17">
      <c r="A17" s="3">
        <f>IFERROR(__xludf.DUMMYFUNCTION("""COMPUTED_VALUE"""),44577.0)</f>
        <v>44577</v>
      </c>
      <c r="B17" s="4">
        <f>IFERROR(__xludf.DUMMYFUNCTION("""COMPUTED_VALUE"""),0.0)</f>
        <v>0</v>
      </c>
      <c r="C17" s="4">
        <f>IFERROR(__xludf.DUMMYFUNCTION("""COMPUTED_VALUE"""),0.0)</f>
        <v>0</v>
      </c>
      <c r="D17" s="4">
        <f>IFERROR(__xludf.DUMMYFUNCTION("""COMPUTED_VALUE"""),0.0)</f>
        <v>0</v>
      </c>
      <c r="E17" s="4">
        <f>IFERROR(__xludf.DUMMYFUNCTION("""COMPUTED_VALUE"""),0.0)</f>
        <v>0</v>
      </c>
      <c r="F17" s="4">
        <f>IFERROR(__xludf.DUMMYFUNCTION("""COMPUTED_VALUE"""),0.0)</f>
        <v>0</v>
      </c>
      <c r="G17" s="4">
        <f>IFERROR(__xludf.DUMMYFUNCTION("""COMPUTED_VALUE"""),0.0)</f>
        <v>0</v>
      </c>
      <c r="H17" s="4">
        <f>IFERROR(__xludf.DUMMYFUNCTION("""COMPUTED_VALUE"""),0.0)</f>
        <v>0</v>
      </c>
      <c r="I17" s="4">
        <f>IFERROR(__xludf.DUMMYFUNCTION("""COMPUTED_VALUE"""),0.0)</f>
        <v>0</v>
      </c>
      <c r="J17" s="5">
        <f>IFERROR(__xludf.DUMMYFUNCTION("""COMPUTED_VALUE"""),0.0)</f>
        <v>0</v>
      </c>
      <c r="K17" s="5">
        <f>IFERROR(__xludf.DUMMYFUNCTION("""COMPUTED_VALUE"""),0.0)</f>
        <v>0</v>
      </c>
      <c r="L17" s="5">
        <f>IFERROR(__xludf.DUMMYFUNCTION("""COMPUTED_VALUE"""),0.0)</f>
        <v>0</v>
      </c>
      <c r="M17" s="5">
        <f>IFERROR(__xludf.DUMMYFUNCTION("""COMPUTED_VALUE"""),0.0)</f>
        <v>0</v>
      </c>
      <c r="N17" s="6">
        <f>IFERROR(__xludf.DUMMYFUNCTION("""COMPUTED_VALUE"""),0.0)</f>
        <v>0</v>
      </c>
    </row>
    <row r="18">
      <c r="A18" s="3">
        <f>IFERROR(__xludf.DUMMYFUNCTION("""COMPUTED_VALUE"""),44578.0)</f>
        <v>44578</v>
      </c>
      <c r="B18" s="4">
        <f>IFERROR(__xludf.DUMMYFUNCTION("""COMPUTED_VALUE"""),0.0)</f>
        <v>0</v>
      </c>
      <c r="C18" s="4">
        <f>IFERROR(__xludf.DUMMYFUNCTION("""COMPUTED_VALUE"""),0.0)</f>
        <v>0</v>
      </c>
      <c r="D18" s="4">
        <f>IFERROR(__xludf.DUMMYFUNCTION("""COMPUTED_VALUE"""),0.0)</f>
        <v>0</v>
      </c>
      <c r="E18" s="4">
        <f>IFERROR(__xludf.DUMMYFUNCTION("""COMPUTED_VALUE"""),0.0)</f>
        <v>0</v>
      </c>
      <c r="F18" s="4">
        <f>IFERROR(__xludf.DUMMYFUNCTION("""COMPUTED_VALUE"""),0.0)</f>
        <v>0</v>
      </c>
      <c r="G18" s="4">
        <f>IFERROR(__xludf.DUMMYFUNCTION("""COMPUTED_VALUE"""),0.0)</f>
        <v>0</v>
      </c>
      <c r="H18" s="4">
        <f>IFERROR(__xludf.DUMMYFUNCTION("""COMPUTED_VALUE"""),0.0)</f>
        <v>0</v>
      </c>
      <c r="I18" s="4">
        <f>IFERROR(__xludf.DUMMYFUNCTION("""COMPUTED_VALUE"""),0.0)</f>
        <v>0</v>
      </c>
      <c r="J18" s="5">
        <f>IFERROR(__xludf.DUMMYFUNCTION("""COMPUTED_VALUE"""),0.0)</f>
        <v>0</v>
      </c>
      <c r="K18" s="5">
        <f>IFERROR(__xludf.DUMMYFUNCTION("""COMPUTED_VALUE"""),0.0)</f>
        <v>0</v>
      </c>
      <c r="L18" s="5">
        <f>IFERROR(__xludf.DUMMYFUNCTION("""COMPUTED_VALUE"""),0.0)</f>
        <v>0</v>
      </c>
      <c r="M18" s="5">
        <f>IFERROR(__xludf.DUMMYFUNCTION("""COMPUTED_VALUE"""),0.0)</f>
        <v>0</v>
      </c>
      <c r="N18" s="6">
        <f>IFERROR(__xludf.DUMMYFUNCTION("""COMPUTED_VALUE"""),0.0)</f>
        <v>0</v>
      </c>
    </row>
    <row r="19">
      <c r="A19" s="3">
        <f>IFERROR(__xludf.DUMMYFUNCTION("""COMPUTED_VALUE"""),44579.0)</f>
        <v>44579</v>
      </c>
      <c r="B19" s="4">
        <f>IFERROR(__xludf.DUMMYFUNCTION("""COMPUTED_VALUE"""),0.0)</f>
        <v>0</v>
      </c>
      <c r="C19" s="4">
        <f>IFERROR(__xludf.DUMMYFUNCTION("""COMPUTED_VALUE"""),0.0)</f>
        <v>0</v>
      </c>
      <c r="D19" s="4">
        <f>IFERROR(__xludf.DUMMYFUNCTION("""COMPUTED_VALUE"""),0.0)</f>
        <v>0</v>
      </c>
      <c r="E19" s="4">
        <f>IFERROR(__xludf.DUMMYFUNCTION("""COMPUTED_VALUE"""),0.0)</f>
        <v>0</v>
      </c>
      <c r="F19" s="4">
        <f>IFERROR(__xludf.DUMMYFUNCTION("""COMPUTED_VALUE"""),0.0)</f>
        <v>0</v>
      </c>
      <c r="G19" s="4">
        <f>IFERROR(__xludf.DUMMYFUNCTION("""COMPUTED_VALUE"""),0.0)</f>
        <v>0</v>
      </c>
      <c r="H19" s="4">
        <f>IFERROR(__xludf.DUMMYFUNCTION("""COMPUTED_VALUE"""),0.0)</f>
        <v>0</v>
      </c>
      <c r="I19" s="4">
        <f>IFERROR(__xludf.DUMMYFUNCTION("""COMPUTED_VALUE"""),0.0)</f>
        <v>0</v>
      </c>
      <c r="J19" s="5">
        <f>IFERROR(__xludf.DUMMYFUNCTION("""COMPUTED_VALUE"""),0.0)</f>
        <v>0</v>
      </c>
      <c r="K19" s="5">
        <f>IFERROR(__xludf.DUMMYFUNCTION("""COMPUTED_VALUE"""),0.0)</f>
        <v>0</v>
      </c>
      <c r="L19" s="5">
        <f>IFERROR(__xludf.DUMMYFUNCTION("""COMPUTED_VALUE"""),0.0)</f>
        <v>0</v>
      </c>
      <c r="M19" s="5">
        <f>IFERROR(__xludf.DUMMYFUNCTION("""COMPUTED_VALUE"""),0.0)</f>
        <v>0</v>
      </c>
      <c r="N19" s="6">
        <f>IFERROR(__xludf.DUMMYFUNCTION("""COMPUTED_VALUE"""),0.0)</f>
        <v>0</v>
      </c>
    </row>
    <row r="20">
      <c r="A20" s="3">
        <f>IFERROR(__xludf.DUMMYFUNCTION("""COMPUTED_VALUE"""),44580.0)</f>
        <v>44580</v>
      </c>
      <c r="B20" s="4">
        <f>IFERROR(__xludf.DUMMYFUNCTION("""COMPUTED_VALUE"""),0.0)</f>
        <v>0</v>
      </c>
      <c r="C20" s="4">
        <f>IFERROR(__xludf.DUMMYFUNCTION("""COMPUTED_VALUE"""),0.0)</f>
        <v>0</v>
      </c>
      <c r="D20" s="4">
        <f>IFERROR(__xludf.DUMMYFUNCTION("""COMPUTED_VALUE"""),0.0)</f>
        <v>0</v>
      </c>
      <c r="E20" s="4">
        <f>IFERROR(__xludf.DUMMYFUNCTION("""COMPUTED_VALUE"""),0.0)</f>
        <v>0</v>
      </c>
      <c r="F20" s="4">
        <f>IFERROR(__xludf.DUMMYFUNCTION("""COMPUTED_VALUE"""),0.0)</f>
        <v>0</v>
      </c>
      <c r="G20" s="4">
        <f>IFERROR(__xludf.DUMMYFUNCTION("""COMPUTED_VALUE"""),0.0)</f>
        <v>0</v>
      </c>
      <c r="H20" s="4">
        <f>IFERROR(__xludf.DUMMYFUNCTION("""COMPUTED_VALUE"""),0.0)</f>
        <v>0</v>
      </c>
      <c r="I20" s="4">
        <f>IFERROR(__xludf.DUMMYFUNCTION("""COMPUTED_VALUE"""),0.0)</f>
        <v>0</v>
      </c>
      <c r="J20" s="5">
        <f>IFERROR(__xludf.DUMMYFUNCTION("""COMPUTED_VALUE"""),0.0)</f>
        <v>0</v>
      </c>
      <c r="K20" s="5">
        <f>IFERROR(__xludf.DUMMYFUNCTION("""COMPUTED_VALUE"""),0.0)</f>
        <v>0</v>
      </c>
      <c r="L20" s="5">
        <f>IFERROR(__xludf.DUMMYFUNCTION("""COMPUTED_VALUE"""),0.0)</f>
        <v>0</v>
      </c>
      <c r="M20" s="5">
        <f>IFERROR(__xludf.DUMMYFUNCTION("""COMPUTED_VALUE"""),0.0)</f>
        <v>0</v>
      </c>
      <c r="N20" s="6">
        <f>IFERROR(__xludf.DUMMYFUNCTION("""COMPUTED_VALUE"""),0.0)</f>
        <v>0</v>
      </c>
    </row>
    <row r="21" ht="15.75" customHeight="1">
      <c r="A21" s="3">
        <f>IFERROR(__xludf.DUMMYFUNCTION("""COMPUTED_VALUE"""),44581.0)</f>
        <v>44581</v>
      </c>
      <c r="B21" s="4">
        <f>IFERROR(__xludf.DUMMYFUNCTION("""COMPUTED_VALUE"""),0.0)</f>
        <v>0</v>
      </c>
      <c r="C21" s="4">
        <f>IFERROR(__xludf.DUMMYFUNCTION("""COMPUTED_VALUE"""),0.0)</f>
        <v>0</v>
      </c>
      <c r="D21" s="4">
        <f>IFERROR(__xludf.DUMMYFUNCTION("""COMPUTED_VALUE"""),0.0)</f>
        <v>0</v>
      </c>
      <c r="E21" s="4">
        <f>IFERROR(__xludf.DUMMYFUNCTION("""COMPUTED_VALUE"""),0.0)</f>
        <v>0</v>
      </c>
      <c r="F21" s="4">
        <f>IFERROR(__xludf.DUMMYFUNCTION("""COMPUTED_VALUE"""),0.0)</f>
        <v>0</v>
      </c>
      <c r="G21" s="4">
        <f>IFERROR(__xludf.DUMMYFUNCTION("""COMPUTED_VALUE"""),0.0)</f>
        <v>0</v>
      </c>
      <c r="H21" s="4">
        <f>IFERROR(__xludf.DUMMYFUNCTION("""COMPUTED_VALUE"""),0.0)</f>
        <v>0</v>
      </c>
      <c r="I21" s="4">
        <f>IFERROR(__xludf.DUMMYFUNCTION("""COMPUTED_VALUE"""),0.0)</f>
        <v>0</v>
      </c>
      <c r="J21" s="5">
        <f>IFERROR(__xludf.DUMMYFUNCTION("""COMPUTED_VALUE"""),0.0)</f>
        <v>0</v>
      </c>
      <c r="K21" s="5">
        <f>IFERROR(__xludf.DUMMYFUNCTION("""COMPUTED_VALUE"""),0.0)</f>
        <v>0</v>
      </c>
      <c r="L21" s="5">
        <f>IFERROR(__xludf.DUMMYFUNCTION("""COMPUTED_VALUE"""),0.0)</f>
        <v>0</v>
      </c>
      <c r="M21" s="5">
        <f>IFERROR(__xludf.DUMMYFUNCTION("""COMPUTED_VALUE"""),0.0)</f>
        <v>0</v>
      </c>
      <c r="N21" s="6">
        <f>IFERROR(__xludf.DUMMYFUNCTION("""COMPUTED_VALUE"""),0.0)</f>
        <v>0</v>
      </c>
    </row>
    <row r="22" ht="15.75" customHeight="1">
      <c r="A22" s="3">
        <f>IFERROR(__xludf.DUMMYFUNCTION("""COMPUTED_VALUE"""),44582.0)</f>
        <v>44582</v>
      </c>
      <c r="B22" s="4">
        <f>IFERROR(__xludf.DUMMYFUNCTION("""COMPUTED_VALUE"""),0.0)</f>
        <v>0</v>
      </c>
      <c r="C22" s="4">
        <f>IFERROR(__xludf.DUMMYFUNCTION("""COMPUTED_VALUE"""),0.0)</f>
        <v>0</v>
      </c>
      <c r="D22" s="4">
        <f>IFERROR(__xludf.DUMMYFUNCTION("""COMPUTED_VALUE"""),0.0)</f>
        <v>0</v>
      </c>
      <c r="E22" s="4">
        <f>IFERROR(__xludf.DUMMYFUNCTION("""COMPUTED_VALUE"""),0.0)</f>
        <v>0</v>
      </c>
      <c r="F22" s="4">
        <f>IFERROR(__xludf.DUMMYFUNCTION("""COMPUTED_VALUE"""),0.0)</f>
        <v>0</v>
      </c>
      <c r="G22" s="4">
        <f>IFERROR(__xludf.DUMMYFUNCTION("""COMPUTED_VALUE"""),0.0)</f>
        <v>0</v>
      </c>
      <c r="H22" s="4">
        <f>IFERROR(__xludf.DUMMYFUNCTION("""COMPUTED_VALUE"""),0.0)</f>
        <v>0</v>
      </c>
      <c r="I22" s="4">
        <f>IFERROR(__xludf.DUMMYFUNCTION("""COMPUTED_VALUE"""),0.0)</f>
        <v>0</v>
      </c>
      <c r="J22" s="5">
        <f>IFERROR(__xludf.DUMMYFUNCTION("""COMPUTED_VALUE"""),0.0)</f>
        <v>0</v>
      </c>
      <c r="K22" s="5">
        <f>IFERROR(__xludf.DUMMYFUNCTION("""COMPUTED_VALUE"""),0.0)</f>
        <v>0</v>
      </c>
      <c r="L22" s="5">
        <f>IFERROR(__xludf.DUMMYFUNCTION("""COMPUTED_VALUE"""),0.0)</f>
        <v>0</v>
      </c>
      <c r="M22" s="5">
        <f>IFERROR(__xludf.DUMMYFUNCTION("""COMPUTED_VALUE"""),0.0)</f>
        <v>0</v>
      </c>
      <c r="N22" s="6">
        <f>IFERROR(__xludf.DUMMYFUNCTION("""COMPUTED_VALUE"""),0.0)</f>
        <v>0</v>
      </c>
    </row>
    <row r="23" ht="15.75" customHeight="1">
      <c r="A23" s="3">
        <f>IFERROR(__xludf.DUMMYFUNCTION("""COMPUTED_VALUE"""),44583.0)</f>
        <v>44583</v>
      </c>
      <c r="B23" s="4">
        <f>IFERROR(__xludf.DUMMYFUNCTION("""COMPUTED_VALUE"""),0.0)</f>
        <v>0</v>
      </c>
      <c r="C23" s="4">
        <f>IFERROR(__xludf.DUMMYFUNCTION("""COMPUTED_VALUE"""),0.0)</f>
        <v>0</v>
      </c>
      <c r="D23" s="4">
        <f>IFERROR(__xludf.DUMMYFUNCTION("""COMPUTED_VALUE"""),0.0)</f>
        <v>0</v>
      </c>
      <c r="E23" s="4">
        <f>IFERROR(__xludf.DUMMYFUNCTION("""COMPUTED_VALUE"""),0.0)</f>
        <v>0</v>
      </c>
      <c r="F23" s="4">
        <f>IFERROR(__xludf.DUMMYFUNCTION("""COMPUTED_VALUE"""),0.0)</f>
        <v>0</v>
      </c>
      <c r="G23" s="4">
        <f>IFERROR(__xludf.DUMMYFUNCTION("""COMPUTED_VALUE"""),0.0)</f>
        <v>0</v>
      </c>
      <c r="H23" s="4">
        <f>IFERROR(__xludf.DUMMYFUNCTION("""COMPUTED_VALUE"""),0.0)</f>
        <v>0</v>
      </c>
      <c r="I23" s="4">
        <f>IFERROR(__xludf.DUMMYFUNCTION("""COMPUTED_VALUE"""),0.0)</f>
        <v>0</v>
      </c>
      <c r="J23" s="5">
        <f>IFERROR(__xludf.DUMMYFUNCTION("""COMPUTED_VALUE"""),0.0)</f>
        <v>0</v>
      </c>
      <c r="K23" s="5">
        <f>IFERROR(__xludf.DUMMYFUNCTION("""COMPUTED_VALUE"""),0.0)</f>
        <v>0</v>
      </c>
      <c r="L23" s="5">
        <f>IFERROR(__xludf.DUMMYFUNCTION("""COMPUTED_VALUE"""),0.0)</f>
        <v>0</v>
      </c>
      <c r="M23" s="5">
        <f>IFERROR(__xludf.DUMMYFUNCTION("""COMPUTED_VALUE"""),0.0)</f>
        <v>0</v>
      </c>
      <c r="N23" s="6">
        <f>IFERROR(__xludf.DUMMYFUNCTION("""COMPUTED_VALUE"""),0.0)</f>
        <v>0</v>
      </c>
    </row>
    <row r="24" ht="15.75" customHeight="1">
      <c r="A24" s="3">
        <f>IFERROR(__xludf.DUMMYFUNCTION("""COMPUTED_VALUE"""),44584.0)</f>
        <v>44584</v>
      </c>
      <c r="B24" s="4">
        <f>IFERROR(__xludf.DUMMYFUNCTION("""COMPUTED_VALUE"""),0.0)</f>
        <v>0</v>
      </c>
      <c r="C24" s="4">
        <f>IFERROR(__xludf.DUMMYFUNCTION("""COMPUTED_VALUE"""),0.0)</f>
        <v>0</v>
      </c>
      <c r="D24" s="4">
        <f>IFERROR(__xludf.DUMMYFUNCTION("""COMPUTED_VALUE"""),0.0)</f>
        <v>0</v>
      </c>
      <c r="E24" s="4">
        <f>IFERROR(__xludf.DUMMYFUNCTION("""COMPUTED_VALUE"""),0.0)</f>
        <v>0</v>
      </c>
      <c r="F24" s="4">
        <f>IFERROR(__xludf.DUMMYFUNCTION("""COMPUTED_VALUE"""),0.0)</f>
        <v>0</v>
      </c>
      <c r="G24" s="4">
        <f>IFERROR(__xludf.DUMMYFUNCTION("""COMPUTED_VALUE"""),0.0)</f>
        <v>0</v>
      </c>
      <c r="H24" s="4">
        <f>IFERROR(__xludf.DUMMYFUNCTION("""COMPUTED_VALUE"""),0.0)</f>
        <v>0</v>
      </c>
      <c r="I24" s="4">
        <f>IFERROR(__xludf.DUMMYFUNCTION("""COMPUTED_VALUE"""),0.0)</f>
        <v>0</v>
      </c>
      <c r="J24" s="5">
        <f>IFERROR(__xludf.DUMMYFUNCTION("""COMPUTED_VALUE"""),0.0)</f>
        <v>0</v>
      </c>
      <c r="K24" s="5">
        <f>IFERROR(__xludf.DUMMYFUNCTION("""COMPUTED_VALUE"""),0.0)</f>
        <v>0</v>
      </c>
      <c r="L24" s="5">
        <f>IFERROR(__xludf.DUMMYFUNCTION("""COMPUTED_VALUE"""),0.0)</f>
        <v>0</v>
      </c>
      <c r="M24" s="5">
        <f>IFERROR(__xludf.DUMMYFUNCTION("""COMPUTED_VALUE"""),0.0)</f>
        <v>0</v>
      </c>
      <c r="N24" s="6">
        <f>IFERROR(__xludf.DUMMYFUNCTION("""COMPUTED_VALUE"""),0.0)</f>
        <v>0</v>
      </c>
    </row>
    <row r="25" ht="15.75" customHeight="1">
      <c r="A25" s="3">
        <f>IFERROR(__xludf.DUMMYFUNCTION("""COMPUTED_VALUE"""),44585.0)</f>
        <v>44585</v>
      </c>
      <c r="B25" s="4">
        <f>IFERROR(__xludf.DUMMYFUNCTION("""COMPUTED_VALUE"""),0.0)</f>
        <v>0</v>
      </c>
      <c r="C25" s="4">
        <f>IFERROR(__xludf.DUMMYFUNCTION("""COMPUTED_VALUE"""),0.0)</f>
        <v>0</v>
      </c>
      <c r="D25" s="4">
        <f>IFERROR(__xludf.DUMMYFUNCTION("""COMPUTED_VALUE"""),0.0)</f>
        <v>0</v>
      </c>
      <c r="E25" s="4">
        <f>IFERROR(__xludf.DUMMYFUNCTION("""COMPUTED_VALUE"""),0.0)</f>
        <v>0</v>
      </c>
      <c r="F25" s="4">
        <f>IFERROR(__xludf.DUMMYFUNCTION("""COMPUTED_VALUE"""),0.0)</f>
        <v>0</v>
      </c>
      <c r="G25" s="4">
        <f>IFERROR(__xludf.DUMMYFUNCTION("""COMPUTED_VALUE"""),0.0)</f>
        <v>0</v>
      </c>
      <c r="H25" s="4">
        <f>IFERROR(__xludf.DUMMYFUNCTION("""COMPUTED_VALUE"""),0.0)</f>
        <v>0</v>
      </c>
      <c r="I25" s="4">
        <f>IFERROR(__xludf.DUMMYFUNCTION("""COMPUTED_VALUE"""),0.0)</f>
        <v>0</v>
      </c>
      <c r="J25" s="5">
        <f>IFERROR(__xludf.DUMMYFUNCTION("""COMPUTED_VALUE"""),0.0)</f>
        <v>0</v>
      </c>
      <c r="K25" s="5">
        <f>IFERROR(__xludf.DUMMYFUNCTION("""COMPUTED_VALUE"""),0.0)</f>
        <v>0</v>
      </c>
      <c r="L25" s="5">
        <f>IFERROR(__xludf.DUMMYFUNCTION("""COMPUTED_VALUE"""),0.0)</f>
        <v>0</v>
      </c>
      <c r="M25" s="5">
        <f>IFERROR(__xludf.DUMMYFUNCTION("""COMPUTED_VALUE"""),0.0)</f>
        <v>0</v>
      </c>
      <c r="N25" s="6">
        <f>IFERROR(__xludf.DUMMYFUNCTION("""COMPUTED_VALUE"""),0.0)</f>
        <v>0</v>
      </c>
    </row>
    <row r="26" ht="15.75" customHeight="1">
      <c r="A26" s="3">
        <f>IFERROR(__xludf.DUMMYFUNCTION("""COMPUTED_VALUE"""),44586.0)</f>
        <v>44586</v>
      </c>
      <c r="B26" s="4">
        <f>IFERROR(__xludf.DUMMYFUNCTION("""COMPUTED_VALUE"""),0.0)</f>
        <v>0</v>
      </c>
      <c r="C26" s="4">
        <f>IFERROR(__xludf.DUMMYFUNCTION("""COMPUTED_VALUE"""),0.0)</f>
        <v>0</v>
      </c>
      <c r="D26" s="4">
        <f>IFERROR(__xludf.DUMMYFUNCTION("""COMPUTED_VALUE"""),0.0)</f>
        <v>0</v>
      </c>
      <c r="E26" s="4">
        <f>IFERROR(__xludf.DUMMYFUNCTION("""COMPUTED_VALUE"""),0.0)</f>
        <v>0</v>
      </c>
      <c r="F26" s="4">
        <f>IFERROR(__xludf.DUMMYFUNCTION("""COMPUTED_VALUE"""),0.0)</f>
        <v>0</v>
      </c>
      <c r="G26" s="4">
        <f>IFERROR(__xludf.DUMMYFUNCTION("""COMPUTED_VALUE"""),0.0)</f>
        <v>0</v>
      </c>
      <c r="H26" s="4">
        <f>IFERROR(__xludf.DUMMYFUNCTION("""COMPUTED_VALUE"""),0.0)</f>
        <v>0</v>
      </c>
      <c r="I26" s="4">
        <f>IFERROR(__xludf.DUMMYFUNCTION("""COMPUTED_VALUE"""),0.0)</f>
        <v>0</v>
      </c>
      <c r="J26" s="5">
        <f>IFERROR(__xludf.DUMMYFUNCTION("""COMPUTED_VALUE"""),0.0)</f>
        <v>0</v>
      </c>
      <c r="K26" s="5">
        <f>IFERROR(__xludf.DUMMYFUNCTION("""COMPUTED_VALUE"""),0.0)</f>
        <v>0</v>
      </c>
      <c r="L26" s="5">
        <f>IFERROR(__xludf.DUMMYFUNCTION("""COMPUTED_VALUE"""),0.0)</f>
        <v>0</v>
      </c>
      <c r="M26" s="5">
        <f>IFERROR(__xludf.DUMMYFUNCTION("""COMPUTED_VALUE"""),0.0)</f>
        <v>0</v>
      </c>
      <c r="N26" s="6">
        <f>IFERROR(__xludf.DUMMYFUNCTION("""COMPUTED_VALUE"""),0.0)</f>
        <v>0</v>
      </c>
    </row>
    <row r="27" ht="15.75" customHeight="1">
      <c r="A27" s="3">
        <f>IFERROR(__xludf.DUMMYFUNCTION("""COMPUTED_VALUE"""),44587.0)</f>
        <v>44587</v>
      </c>
      <c r="B27" s="4">
        <f>IFERROR(__xludf.DUMMYFUNCTION("""COMPUTED_VALUE"""),0.0)</f>
        <v>0</v>
      </c>
      <c r="C27" s="4">
        <f>IFERROR(__xludf.DUMMYFUNCTION("""COMPUTED_VALUE"""),0.0)</f>
        <v>0</v>
      </c>
      <c r="D27" s="4">
        <f>IFERROR(__xludf.DUMMYFUNCTION("""COMPUTED_VALUE"""),0.0)</f>
        <v>0</v>
      </c>
      <c r="E27" s="4">
        <f>IFERROR(__xludf.DUMMYFUNCTION("""COMPUTED_VALUE"""),0.0)</f>
        <v>0</v>
      </c>
      <c r="F27" s="4">
        <f>IFERROR(__xludf.DUMMYFUNCTION("""COMPUTED_VALUE"""),0.0)</f>
        <v>0</v>
      </c>
      <c r="G27" s="4">
        <f>IFERROR(__xludf.DUMMYFUNCTION("""COMPUTED_VALUE"""),0.0)</f>
        <v>0</v>
      </c>
      <c r="H27" s="4">
        <f>IFERROR(__xludf.DUMMYFUNCTION("""COMPUTED_VALUE"""),0.0)</f>
        <v>0</v>
      </c>
      <c r="I27" s="4">
        <f>IFERROR(__xludf.DUMMYFUNCTION("""COMPUTED_VALUE"""),0.0)</f>
        <v>0</v>
      </c>
      <c r="J27" s="5">
        <f>IFERROR(__xludf.DUMMYFUNCTION("""COMPUTED_VALUE"""),0.0)</f>
        <v>0</v>
      </c>
      <c r="K27" s="5">
        <f>IFERROR(__xludf.DUMMYFUNCTION("""COMPUTED_VALUE"""),0.0)</f>
        <v>0</v>
      </c>
      <c r="L27" s="5">
        <f>IFERROR(__xludf.DUMMYFUNCTION("""COMPUTED_VALUE"""),0.0)</f>
        <v>0</v>
      </c>
      <c r="M27" s="5">
        <f>IFERROR(__xludf.DUMMYFUNCTION("""COMPUTED_VALUE"""),0.0)</f>
        <v>0</v>
      </c>
      <c r="N27" s="6">
        <f>IFERROR(__xludf.DUMMYFUNCTION("""COMPUTED_VALUE"""),0.0)</f>
        <v>0</v>
      </c>
    </row>
    <row r="28" ht="15.75" customHeight="1">
      <c r="A28" s="3">
        <f>IFERROR(__xludf.DUMMYFUNCTION("""COMPUTED_VALUE"""),44588.0)</f>
        <v>44588</v>
      </c>
      <c r="B28" s="4">
        <f>IFERROR(__xludf.DUMMYFUNCTION("""COMPUTED_VALUE"""),0.0)</f>
        <v>0</v>
      </c>
      <c r="C28" s="4">
        <f>IFERROR(__xludf.DUMMYFUNCTION("""COMPUTED_VALUE"""),0.0)</f>
        <v>0</v>
      </c>
      <c r="D28" s="4">
        <f>IFERROR(__xludf.DUMMYFUNCTION("""COMPUTED_VALUE"""),0.0)</f>
        <v>0</v>
      </c>
      <c r="E28" s="4">
        <f>IFERROR(__xludf.DUMMYFUNCTION("""COMPUTED_VALUE"""),0.0)</f>
        <v>0</v>
      </c>
      <c r="F28" s="4">
        <f>IFERROR(__xludf.DUMMYFUNCTION("""COMPUTED_VALUE"""),0.0)</f>
        <v>0</v>
      </c>
      <c r="G28" s="4">
        <f>IFERROR(__xludf.DUMMYFUNCTION("""COMPUTED_VALUE"""),0.0)</f>
        <v>0</v>
      </c>
      <c r="H28" s="4">
        <f>IFERROR(__xludf.DUMMYFUNCTION("""COMPUTED_VALUE"""),0.0)</f>
        <v>0</v>
      </c>
      <c r="I28" s="4">
        <f>IFERROR(__xludf.DUMMYFUNCTION("""COMPUTED_VALUE"""),0.0)</f>
        <v>0</v>
      </c>
      <c r="J28" s="5">
        <f>IFERROR(__xludf.DUMMYFUNCTION("""COMPUTED_VALUE"""),0.0)</f>
        <v>0</v>
      </c>
      <c r="K28" s="5">
        <f>IFERROR(__xludf.DUMMYFUNCTION("""COMPUTED_VALUE"""),0.0)</f>
        <v>0</v>
      </c>
      <c r="L28" s="5">
        <f>IFERROR(__xludf.DUMMYFUNCTION("""COMPUTED_VALUE"""),0.0)</f>
        <v>0</v>
      </c>
      <c r="M28" s="5">
        <f>IFERROR(__xludf.DUMMYFUNCTION("""COMPUTED_VALUE"""),0.0)</f>
        <v>0</v>
      </c>
      <c r="N28" s="6">
        <f>IFERROR(__xludf.DUMMYFUNCTION("""COMPUTED_VALUE"""),0.0)</f>
        <v>0</v>
      </c>
    </row>
    <row r="29" ht="15.75" customHeight="1">
      <c r="A29" s="3">
        <f>IFERROR(__xludf.DUMMYFUNCTION("""COMPUTED_VALUE"""),44589.0)</f>
        <v>44589</v>
      </c>
      <c r="B29" s="4">
        <f>IFERROR(__xludf.DUMMYFUNCTION("""COMPUTED_VALUE"""),0.0)</f>
        <v>0</v>
      </c>
      <c r="C29" s="4">
        <f>IFERROR(__xludf.DUMMYFUNCTION("""COMPUTED_VALUE"""),0.0)</f>
        <v>0</v>
      </c>
      <c r="D29" s="4">
        <f>IFERROR(__xludf.DUMMYFUNCTION("""COMPUTED_VALUE"""),0.0)</f>
        <v>0</v>
      </c>
      <c r="E29" s="4">
        <f>IFERROR(__xludf.DUMMYFUNCTION("""COMPUTED_VALUE"""),0.0)</f>
        <v>0</v>
      </c>
      <c r="F29" s="4">
        <f>IFERROR(__xludf.DUMMYFUNCTION("""COMPUTED_VALUE"""),0.0)</f>
        <v>0</v>
      </c>
      <c r="G29" s="4">
        <f>IFERROR(__xludf.DUMMYFUNCTION("""COMPUTED_VALUE"""),0.0)</f>
        <v>0</v>
      </c>
      <c r="H29" s="4">
        <f>IFERROR(__xludf.DUMMYFUNCTION("""COMPUTED_VALUE"""),0.0)</f>
        <v>0</v>
      </c>
      <c r="I29" s="4">
        <f>IFERROR(__xludf.DUMMYFUNCTION("""COMPUTED_VALUE"""),0.0)</f>
        <v>0</v>
      </c>
      <c r="J29" s="5">
        <f>IFERROR(__xludf.DUMMYFUNCTION("""COMPUTED_VALUE"""),0.0)</f>
        <v>0</v>
      </c>
      <c r="K29" s="5">
        <f>IFERROR(__xludf.DUMMYFUNCTION("""COMPUTED_VALUE"""),0.0)</f>
        <v>0</v>
      </c>
      <c r="L29" s="5">
        <f>IFERROR(__xludf.DUMMYFUNCTION("""COMPUTED_VALUE"""),0.0)</f>
        <v>0</v>
      </c>
      <c r="M29" s="5">
        <f>IFERROR(__xludf.DUMMYFUNCTION("""COMPUTED_VALUE"""),0.0)</f>
        <v>0</v>
      </c>
      <c r="N29" s="6">
        <f>IFERROR(__xludf.DUMMYFUNCTION("""COMPUTED_VALUE"""),0.0)</f>
        <v>0</v>
      </c>
    </row>
    <row r="30" ht="15.75" customHeight="1">
      <c r="A30" s="3">
        <f>IFERROR(__xludf.DUMMYFUNCTION("""COMPUTED_VALUE"""),44590.0)</f>
        <v>44590</v>
      </c>
      <c r="B30" s="4">
        <f>IFERROR(__xludf.DUMMYFUNCTION("""COMPUTED_VALUE"""),0.0)</f>
        <v>0</v>
      </c>
      <c r="C30" s="4">
        <f>IFERROR(__xludf.DUMMYFUNCTION("""COMPUTED_VALUE"""),0.0)</f>
        <v>0</v>
      </c>
      <c r="D30" s="4">
        <f>IFERROR(__xludf.DUMMYFUNCTION("""COMPUTED_VALUE"""),0.0)</f>
        <v>0</v>
      </c>
      <c r="E30" s="4">
        <f>IFERROR(__xludf.DUMMYFUNCTION("""COMPUTED_VALUE"""),0.0)</f>
        <v>0</v>
      </c>
      <c r="F30" s="4">
        <f>IFERROR(__xludf.DUMMYFUNCTION("""COMPUTED_VALUE"""),0.0)</f>
        <v>0</v>
      </c>
      <c r="G30" s="4">
        <f>IFERROR(__xludf.DUMMYFUNCTION("""COMPUTED_VALUE"""),0.0)</f>
        <v>0</v>
      </c>
      <c r="H30" s="4">
        <f>IFERROR(__xludf.DUMMYFUNCTION("""COMPUTED_VALUE"""),0.0)</f>
        <v>0</v>
      </c>
      <c r="I30" s="4">
        <f>IFERROR(__xludf.DUMMYFUNCTION("""COMPUTED_VALUE"""),0.0)</f>
        <v>0</v>
      </c>
      <c r="J30" s="5">
        <f>IFERROR(__xludf.DUMMYFUNCTION("""COMPUTED_VALUE"""),0.0)</f>
        <v>0</v>
      </c>
      <c r="K30" s="5">
        <f>IFERROR(__xludf.DUMMYFUNCTION("""COMPUTED_VALUE"""),0.0)</f>
        <v>0</v>
      </c>
      <c r="L30" s="5">
        <f>IFERROR(__xludf.DUMMYFUNCTION("""COMPUTED_VALUE"""),0.0)</f>
        <v>0</v>
      </c>
      <c r="M30" s="5">
        <f>IFERROR(__xludf.DUMMYFUNCTION("""COMPUTED_VALUE"""),0.0)</f>
        <v>0</v>
      </c>
      <c r="N30" s="6">
        <f>IFERROR(__xludf.DUMMYFUNCTION("""COMPUTED_VALUE"""),0.0)</f>
        <v>0</v>
      </c>
    </row>
    <row r="31" ht="15.75" customHeight="1">
      <c r="A31" s="3">
        <f>IFERROR(__xludf.DUMMYFUNCTION("""COMPUTED_VALUE"""),44591.0)</f>
        <v>44591</v>
      </c>
      <c r="B31" s="4">
        <f>IFERROR(__xludf.DUMMYFUNCTION("""COMPUTED_VALUE"""),0.0)</f>
        <v>0</v>
      </c>
      <c r="C31" s="4">
        <f>IFERROR(__xludf.DUMMYFUNCTION("""COMPUTED_VALUE"""),0.0)</f>
        <v>0</v>
      </c>
      <c r="D31" s="4">
        <f>IFERROR(__xludf.DUMMYFUNCTION("""COMPUTED_VALUE"""),0.0)</f>
        <v>0</v>
      </c>
      <c r="E31" s="4">
        <f>IFERROR(__xludf.DUMMYFUNCTION("""COMPUTED_VALUE"""),0.0)</f>
        <v>0</v>
      </c>
      <c r="F31" s="4">
        <f>IFERROR(__xludf.DUMMYFUNCTION("""COMPUTED_VALUE"""),0.0)</f>
        <v>0</v>
      </c>
      <c r="G31" s="4">
        <f>IFERROR(__xludf.DUMMYFUNCTION("""COMPUTED_VALUE"""),0.0)</f>
        <v>0</v>
      </c>
      <c r="H31" s="4">
        <f>IFERROR(__xludf.DUMMYFUNCTION("""COMPUTED_VALUE"""),0.0)</f>
        <v>0</v>
      </c>
      <c r="I31" s="4">
        <f>IFERROR(__xludf.DUMMYFUNCTION("""COMPUTED_VALUE"""),0.0)</f>
        <v>0</v>
      </c>
      <c r="J31" s="5">
        <f>IFERROR(__xludf.DUMMYFUNCTION("""COMPUTED_VALUE"""),0.0)</f>
        <v>0</v>
      </c>
      <c r="K31" s="5">
        <f>IFERROR(__xludf.DUMMYFUNCTION("""COMPUTED_VALUE"""),0.0)</f>
        <v>0</v>
      </c>
      <c r="L31" s="5">
        <f>IFERROR(__xludf.DUMMYFUNCTION("""COMPUTED_VALUE"""),0.0)</f>
        <v>0</v>
      </c>
      <c r="M31" s="5">
        <f>IFERROR(__xludf.DUMMYFUNCTION("""COMPUTED_VALUE"""),0.0)</f>
        <v>0</v>
      </c>
      <c r="N31" s="6">
        <f>IFERROR(__xludf.DUMMYFUNCTION("""COMPUTED_VALUE"""),0.0)</f>
        <v>0</v>
      </c>
    </row>
    <row r="32" ht="15.75" customHeight="1">
      <c r="A32" s="3">
        <f>IFERROR(__xludf.DUMMYFUNCTION("""COMPUTED_VALUE"""),44592.0)</f>
        <v>44592</v>
      </c>
      <c r="B32" s="4">
        <f>IFERROR(__xludf.DUMMYFUNCTION("""COMPUTED_VALUE"""),0.0)</f>
        <v>0</v>
      </c>
      <c r="C32" s="4">
        <f>IFERROR(__xludf.DUMMYFUNCTION("""COMPUTED_VALUE"""),0.0)</f>
        <v>0</v>
      </c>
      <c r="D32" s="4">
        <f>IFERROR(__xludf.DUMMYFUNCTION("""COMPUTED_VALUE"""),0.0)</f>
        <v>0</v>
      </c>
      <c r="E32" s="4">
        <f>IFERROR(__xludf.DUMMYFUNCTION("""COMPUTED_VALUE"""),0.0)</f>
        <v>0</v>
      </c>
      <c r="F32" s="4">
        <f>IFERROR(__xludf.DUMMYFUNCTION("""COMPUTED_VALUE"""),0.0)</f>
        <v>0</v>
      </c>
      <c r="G32" s="4">
        <f>IFERROR(__xludf.DUMMYFUNCTION("""COMPUTED_VALUE"""),0.0)</f>
        <v>0</v>
      </c>
      <c r="H32" s="4">
        <f>IFERROR(__xludf.DUMMYFUNCTION("""COMPUTED_VALUE"""),0.0)</f>
        <v>0</v>
      </c>
      <c r="I32" s="4">
        <f>IFERROR(__xludf.DUMMYFUNCTION("""COMPUTED_VALUE"""),0.0)</f>
        <v>0</v>
      </c>
      <c r="J32" s="5">
        <f>IFERROR(__xludf.DUMMYFUNCTION("""COMPUTED_VALUE"""),0.0)</f>
        <v>0</v>
      </c>
      <c r="K32" s="5">
        <f>IFERROR(__xludf.DUMMYFUNCTION("""COMPUTED_VALUE"""),0.0)</f>
        <v>0</v>
      </c>
      <c r="L32" s="5">
        <f>IFERROR(__xludf.DUMMYFUNCTION("""COMPUTED_VALUE"""),0.0)</f>
        <v>0</v>
      </c>
      <c r="M32" s="5">
        <f>IFERROR(__xludf.DUMMYFUNCTION("""COMPUTED_VALUE"""),0.0)</f>
        <v>0</v>
      </c>
      <c r="N32" s="6">
        <f>IFERROR(__xludf.DUMMYFUNCTION("""COMPUTED_VALUE"""),0.0)</f>
        <v>0</v>
      </c>
    </row>
    <row r="33" ht="15.75" customHeight="1">
      <c r="A33" s="3">
        <f>IFERROR(__xludf.DUMMYFUNCTION("""COMPUTED_VALUE"""),44593.0)</f>
        <v>44593</v>
      </c>
      <c r="B33" s="4">
        <f>IFERROR(__xludf.DUMMYFUNCTION("""COMPUTED_VALUE"""),0.0)</f>
        <v>0</v>
      </c>
      <c r="C33" s="4">
        <f>IFERROR(__xludf.DUMMYFUNCTION("""COMPUTED_VALUE"""),0.0)</f>
        <v>0</v>
      </c>
      <c r="D33" s="4">
        <f>IFERROR(__xludf.DUMMYFUNCTION("""COMPUTED_VALUE"""),0.0)</f>
        <v>0</v>
      </c>
      <c r="E33" s="4">
        <f>IFERROR(__xludf.DUMMYFUNCTION("""COMPUTED_VALUE"""),0.0)</f>
        <v>0</v>
      </c>
      <c r="F33" s="4">
        <f>IFERROR(__xludf.DUMMYFUNCTION("""COMPUTED_VALUE"""),0.0)</f>
        <v>0</v>
      </c>
      <c r="G33" s="4">
        <f>IFERROR(__xludf.DUMMYFUNCTION("""COMPUTED_VALUE"""),0.0)</f>
        <v>0</v>
      </c>
      <c r="H33" s="4">
        <f>IFERROR(__xludf.DUMMYFUNCTION("""COMPUTED_VALUE"""),0.0)</f>
        <v>0</v>
      </c>
      <c r="I33" s="4">
        <f>IFERROR(__xludf.DUMMYFUNCTION("""COMPUTED_VALUE"""),0.0)</f>
        <v>0</v>
      </c>
      <c r="J33" s="5">
        <f>IFERROR(__xludf.DUMMYFUNCTION("""COMPUTED_VALUE"""),0.0)</f>
        <v>0</v>
      </c>
      <c r="K33" s="5">
        <f>IFERROR(__xludf.DUMMYFUNCTION("""COMPUTED_VALUE"""),0.0)</f>
        <v>0</v>
      </c>
      <c r="L33" s="5">
        <f>IFERROR(__xludf.DUMMYFUNCTION("""COMPUTED_VALUE"""),0.0)</f>
        <v>0</v>
      </c>
      <c r="M33" s="5">
        <f>IFERROR(__xludf.DUMMYFUNCTION("""COMPUTED_VALUE"""),0.0)</f>
        <v>0</v>
      </c>
      <c r="N33" s="6">
        <f>IFERROR(__xludf.DUMMYFUNCTION("""COMPUTED_VALUE"""),0.0)</f>
        <v>0</v>
      </c>
    </row>
    <row r="34" ht="15.75" customHeight="1">
      <c r="A34" s="3">
        <f>IFERROR(__xludf.DUMMYFUNCTION("""COMPUTED_VALUE"""),44594.0)</f>
        <v>44594</v>
      </c>
      <c r="B34" s="4">
        <f>IFERROR(__xludf.DUMMYFUNCTION("""COMPUTED_VALUE"""),0.0)</f>
        <v>0</v>
      </c>
      <c r="C34" s="4">
        <f>IFERROR(__xludf.DUMMYFUNCTION("""COMPUTED_VALUE"""),0.0)</f>
        <v>0</v>
      </c>
      <c r="D34" s="4">
        <f>IFERROR(__xludf.DUMMYFUNCTION("""COMPUTED_VALUE"""),0.0)</f>
        <v>0</v>
      </c>
      <c r="E34" s="4">
        <f>IFERROR(__xludf.DUMMYFUNCTION("""COMPUTED_VALUE"""),0.0)</f>
        <v>0</v>
      </c>
      <c r="F34" s="4">
        <f>IFERROR(__xludf.DUMMYFUNCTION("""COMPUTED_VALUE"""),0.0)</f>
        <v>0</v>
      </c>
      <c r="G34" s="4">
        <f>IFERROR(__xludf.DUMMYFUNCTION("""COMPUTED_VALUE"""),0.0)</f>
        <v>0</v>
      </c>
      <c r="H34" s="4">
        <f>IFERROR(__xludf.DUMMYFUNCTION("""COMPUTED_VALUE"""),0.0)</f>
        <v>0</v>
      </c>
      <c r="I34" s="4">
        <f>IFERROR(__xludf.DUMMYFUNCTION("""COMPUTED_VALUE"""),0.0)</f>
        <v>0</v>
      </c>
      <c r="J34" s="5">
        <f>IFERROR(__xludf.DUMMYFUNCTION("""COMPUTED_VALUE"""),0.0)</f>
        <v>0</v>
      </c>
      <c r="K34" s="5">
        <f>IFERROR(__xludf.DUMMYFUNCTION("""COMPUTED_VALUE"""),0.0)</f>
        <v>0</v>
      </c>
      <c r="L34" s="5">
        <f>IFERROR(__xludf.DUMMYFUNCTION("""COMPUTED_VALUE"""),0.0)</f>
        <v>0</v>
      </c>
      <c r="M34" s="5">
        <f>IFERROR(__xludf.DUMMYFUNCTION("""COMPUTED_VALUE"""),0.0)</f>
        <v>0</v>
      </c>
      <c r="N34" s="6">
        <f>IFERROR(__xludf.DUMMYFUNCTION("""COMPUTED_VALUE"""),0.0)</f>
        <v>0</v>
      </c>
    </row>
    <row r="35" ht="15.75" customHeight="1">
      <c r="A35" s="3">
        <f>IFERROR(__xludf.DUMMYFUNCTION("""COMPUTED_VALUE"""),44595.0)</f>
        <v>44595</v>
      </c>
      <c r="B35" s="4">
        <f>IFERROR(__xludf.DUMMYFUNCTION("""COMPUTED_VALUE"""),0.0)</f>
        <v>0</v>
      </c>
      <c r="C35" s="4">
        <f>IFERROR(__xludf.DUMMYFUNCTION("""COMPUTED_VALUE"""),0.0)</f>
        <v>0</v>
      </c>
      <c r="D35" s="4">
        <f>IFERROR(__xludf.DUMMYFUNCTION("""COMPUTED_VALUE"""),0.0)</f>
        <v>0</v>
      </c>
      <c r="E35" s="4">
        <f>IFERROR(__xludf.DUMMYFUNCTION("""COMPUTED_VALUE"""),0.0)</f>
        <v>0</v>
      </c>
      <c r="F35" s="4">
        <f>IFERROR(__xludf.DUMMYFUNCTION("""COMPUTED_VALUE"""),0.0)</f>
        <v>0</v>
      </c>
      <c r="G35" s="4">
        <f>IFERROR(__xludf.DUMMYFUNCTION("""COMPUTED_VALUE"""),0.0)</f>
        <v>0</v>
      </c>
      <c r="H35" s="4">
        <f>IFERROR(__xludf.DUMMYFUNCTION("""COMPUTED_VALUE"""),0.0)</f>
        <v>0</v>
      </c>
      <c r="I35" s="4">
        <f>IFERROR(__xludf.DUMMYFUNCTION("""COMPUTED_VALUE"""),0.0)</f>
        <v>0</v>
      </c>
      <c r="J35" s="5">
        <f>IFERROR(__xludf.DUMMYFUNCTION("""COMPUTED_VALUE"""),0.0)</f>
        <v>0</v>
      </c>
      <c r="K35" s="5">
        <f>IFERROR(__xludf.DUMMYFUNCTION("""COMPUTED_VALUE"""),0.0)</f>
        <v>0</v>
      </c>
      <c r="L35" s="5">
        <f>IFERROR(__xludf.DUMMYFUNCTION("""COMPUTED_VALUE"""),0.0)</f>
        <v>0</v>
      </c>
      <c r="M35" s="5">
        <f>IFERROR(__xludf.DUMMYFUNCTION("""COMPUTED_VALUE"""),0.0)</f>
        <v>0</v>
      </c>
      <c r="N35" s="6">
        <f>IFERROR(__xludf.DUMMYFUNCTION("""COMPUTED_VALUE"""),0.0)</f>
        <v>0</v>
      </c>
    </row>
    <row r="36" ht="15.75" customHeight="1">
      <c r="A36" s="3">
        <f>IFERROR(__xludf.DUMMYFUNCTION("""COMPUTED_VALUE"""),44596.0)</f>
        <v>44596</v>
      </c>
      <c r="B36" s="4">
        <f>IFERROR(__xludf.DUMMYFUNCTION("""COMPUTED_VALUE"""),0.0)</f>
        <v>0</v>
      </c>
      <c r="C36" s="4">
        <f>IFERROR(__xludf.DUMMYFUNCTION("""COMPUTED_VALUE"""),0.0)</f>
        <v>0</v>
      </c>
      <c r="D36" s="4">
        <f>IFERROR(__xludf.DUMMYFUNCTION("""COMPUTED_VALUE"""),0.0)</f>
        <v>0</v>
      </c>
      <c r="E36" s="4">
        <f>IFERROR(__xludf.DUMMYFUNCTION("""COMPUTED_VALUE"""),0.0)</f>
        <v>0</v>
      </c>
      <c r="F36" s="4">
        <f>IFERROR(__xludf.DUMMYFUNCTION("""COMPUTED_VALUE"""),0.0)</f>
        <v>0</v>
      </c>
      <c r="G36" s="4">
        <f>IFERROR(__xludf.DUMMYFUNCTION("""COMPUTED_VALUE"""),0.0)</f>
        <v>0</v>
      </c>
      <c r="H36" s="4">
        <f>IFERROR(__xludf.DUMMYFUNCTION("""COMPUTED_VALUE"""),0.0)</f>
        <v>0</v>
      </c>
      <c r="I36" s="4">
        <f>IFERROR(__xludf.DUMMYFUNCTION("""COMPUTED_VALUE"""),0.0)</f>
        <v>0</v>
      </c>
      <c r="J36" s="5">
        <f>IFERROR(__xludf.DUMMYFUNCTION("""COMPUTED_VALUE"""),0.0)</f>
        <v>0</v>
      </c>
      <c r="K36" s="5">
        <f>IFERROR(__xludf.DUMMYFUNCTION("""COMPUTED_VALUE"""),0.0)</f>
        <v>0</v>
      </c>
      <c r="L36" s="5">
        <f>IFERROR(__xludf.DUMMYFUNCTION("""COMPUTED_VALUE"""),0.0)</f>
        <v>0</v>
      </c>
      <c r="M36" s="5">
        <f>IFERROR(__xludf.DUMMYFUNCTION("""COMPUTED_VALUE"""),0.0)</f>
        <v>0</v>
      </c>
      <c r="N36" s="6">
        <f>IFERROR(__xludf.DUMMYFUNCTION("""COMPUTED_VALUE"""),0.0)</f>
        <v>0</v>
      </c>
    </row>
    <row r="37" ht="15.75" customHeight="1">
      <c r="A37" s="3">
        <f>IFERROR(__xludf.DUMMYFUNCTION("""COMPUTED_VALUE"""),44597.0)</f>
        <v>44597</v>
      </c>
      <c r="B37" s="4">
        <f>IFERROR(__xludf.DUMMYFUNCTION("""COMPUTED_VALUE"""),0.0)</f>
        <v>0</v>
      </c>
      <c r="C37" s="4">
        <f>IFERROR(__xludf.DUMMYFUNCTION("""COMPUTED_VALUE"""),0.0)</f>
        <v>0</v>
      </c>
      <c r="D37" s="4">
        <f>IFERROR(__xludf.DUMMYFUNCTION("""COMPUTED_VALUE"""),0.0)</f>
        <v>0</v>
      </c>
      <c r="E37" s="4">
        <f>IFERROR(__xludf.DUMMYFUNCTION("""COMPUTED_VALUE"""),0.0)</f>
        <v>0</v>
      </c>
      <c r="F37" s="4">
        <f>IFERROR(__xludf.DUMMYFUNCTION("""COMPUTED_VALUE"""),0.0)</f>
        <v>0</v>
      </c>
      <c r="G37" s="4">
        <f>IFERROR(__xludf.DUMMYFUNCTION("""COMPUTED_VALUE"""),0.0)</f>
        <v>0</v>
      </c>
      <c r="H37" s="4">
        <f>IFERROR(__xludf.DUMMYFUNCTION("""COMPUTED_VALUE"""),0.0)</f>
        <v>0</v>
      </c>
      <c r="I37" s="4">
        <f>IFERROR(__xludf.DUMMYFUNCTION("""COMPUTED_VALUE"""),0.0)</f>
        <v>0</v>
      </c>
      <c r="J37" s="5">
        <f>IFERROR(__xludf.DUMMYFUNCTION("""COMPUTED_VALUE"""),0.0)</f>
        <v>0</v>
      </c>
      <c r="K37" s="5">
        <f>IFERROR(__xludf.DUMMYFUNCTION("""COMPUTED_VALUE"""),0.0)</f>
        <v>0</v>
      </c>
      <c r="L37" s="5">
        <f>IFERROR(__xludf.DUMMYFUNCTION("""COMPUTED_VALUE"""),0.0)</f>
        <v>0</v>
      </c>
      <c r="M37" s="5">
        <f>IFERROR(__xludf.DUMMYFUNCTION("""COMPUTED_VALUE"""),0.0)</f>
        <v>0</v>
      </c>
      <c r="N37" s="6">
        <f>IFERROR(__xludf.DUMMYFUNCTION("""COMPUTED_VALUE"""),0.0)</f>
        <v>0</v>
      </c>
    </row>
    <row r="38" ht="15.75" customHeight="1">
      <c r="A38" s="3">
        <f>IFERROR(__xludf.DUMMYFUNCTION("""COMPUTED_VALUE"""),44598.0)</f>
        <v>44598</v>
      </c>
      <c r="B38" s="4">
        <f>IFERROR(__xludf.DUMMYFUNCTION("""COMPUTED_VALUE"""),0.0)</f>
        <v>0</v>
      </c>
      <c r="C38" s="4">
        <f>IFERROR(__xludf.DUMMYFUNCTION("""COMPUTED_VALUE"""),0.0)</f>
        <v>0</v>
      </c>
      <c r="D38" s="4">
        <f>IFERROR(__xludf.DUMMYFUNCTION("""COMPUTED_VALUE"""),0.0)</f>
        <v>0</v>
      </c>
      <c r="E38" s="4">
        <f>IFERROR(__xludf.DUMMYFUNCTION("""COMPUTED_VALUE"""),0.0)</f>
        <v>0</v>
      </c>
      <c r="F38" s="4">
        <f>IFERROR(__xludf.DUMMYFUNCTION("""COMPUTED_VALUE"""),0.0)</f>
        <v>0</v>
      </c>
      <c r="G38" s="4">
        <f>IFERROR(__xludf.DUMMYFUNCTION("""COMPUTED_VALUE"""),0.0)</f>
        <v>0</v>
      </c>
      <c r="H38" s="4">
        <f>IFERROR(__xludf.DUMMYFUNCTION("""COMPUTED_VALUE"""),0.0)</f>
        <v>0</v>
      </c>
      <c r="I38" s="4">
        <f>IFERROR(__xludf.DUMMYFUNCTION("""COMPUTED_VALUE"""),0.0)</f>
        <v>0</v>
      </c>
      <c r="J38" s="5">
        <f>IFERROR(__xludf.DUMMYFUNCTION("""COMPUTED_VALUE"""),0.0)</f>
        <v>0</v>
      </c>
      <c r="K38" s="5">
        <f>IFERROR(__xludf.DUMMYFUNCTION("""COMPUTED_VALUE"""),0.0)</f>
        <v>0</v>
      </c>
      <c r="L38" s="5">
        <f>IFERROR(__xludf.DUMMYFUNCTION("""COMPUTED_VALUE"""),0.0)</f>
        <v>0</v>
      </c>
      <c r="M38" s="5">
        <f>IFERROR(__xludf.DUMMYFUNCTION("""COMPUTED_VALUE"""),0.0)</f>
        <v>0</v>
      </c>
      <c r="N38" s="6">
        <f>IFERROR(__xludf.DUMMYFUNCTION("""COMPUTED_VALUE"""),0.0)</f>
        <v>0</v>
      </c>
    </row>
    <row r="39" ht="15.75" customHeight="1">
      <c r="A39" s="3">
        <f>IFERROR(__xludf.DUMMYFUNCTION("""COMPUTED_VALUE"""),44599.0)</f>
        <v>44599</v>
      </c>
      <c r="B39" s="4">
        <f>IFERROR(__xludf.DUMMYFUNCTION("""COMPUTED_VALUE"""),0.0)</f>
        <v>0</v>
      </c>
      <c r="C39" s="4">
        <f>IFERROR(__xludf.DUMMYFUNCTION("""COMPUTED_VALUE"""),0.0)</f>
        <v>0</v>
      </c>
      <c r="D39" s="4">
        <f>IFERROR(__xludf.DUMMYFUNCTION("""COMPUTED_VALUE"""),0.0)</f>
        <v>0</v>
      </c>
      <c r="E39" s="4">
        <f>IFERROR(__xludf.DUMMYFUNCTION("""COMPUTED_VALUE"""),0.0)</f>
        <v>0</v>
      </c>
      <c r="F39" s="4">
        <f>IFERROR(__xludf.DUMMYFUNCTION("""COMPUTED_VALUE"""),0.0)</f>
        <v>0</v>
      </c>
      <c r="G39" s="4">
        <f>IFERROR(__xludf.DUMMYFUNCTION("""COMPUTED_VALUE"""),0.0)</f>
        <v>0</v>
      </c>
      <c r="H39" s="4">
        <f>IFERROR(__xludf.DUMMYFUNCTION("""COMPUTED_VALUE"""),0.0)</f>
        <v>0</v>
      </c>
      <c r="I39" s="4">
        <f>IFERROR(__xludf.DUMMYFUNCTION("""COMPUTED_VALUE"""),0.0)</f>
        <v>0</v>
      </c>
      <c r="J39" s="5">
        <f>IFERROR(__xludf.DUMMYFUNCTION("""COMPUTED_VALUE"""),0.0)</f>
        <v>0</v>
      </c>
      <c r="K39" s="5">
        <f>IFERROR(__xludf.DUMMYFUNCTION("""COMPUTED_VALUE"""),0.0)</f>
        <v>0</v>
      </c>
      <c r="L39" s="5">
        <f>IFERROR(__xludf.DUMMYFUNCTION("""COMPUTED_VALUE"""),0.0)</f>
        <v>0</v>
      </c>
      <c r="M39" s="5">
        <f>IFERROR(__xludf.DUMMYFUNCTION("""COMPUTED_VALUE"""),0.0)</f>
        <v>0</v>
      </c>
      <c r="N39" s="6">
        <f>IFERROR(__xludf.DUMMYFUNCTION("""COMPUTED_VALUE"""),0.0)</f>
        <v>0</v>
      </c>
    </row>
    <row r="40" ht="15.75" customHeight="1">
      <c r="A40" s="3">
        <f>IFERROR(__xludf.DUMMYFUNCTION("""COMPUTED_VALUE"""),44600.0)</f>
        <v>44600</v>
      </c>
      <c r="B40" s="4">
        <f>IFERROR(__xludf.DUMMYFUNCTION("""COMPUTED_VALUE"""),0.0)</f>
        <v>0</v>
      </c>
      <c r="C40" s="4">
        <f>IFERROR(__xludf.DUMMYFUNCTION("""COMPUTED_VALUE"""),0.0)</f>
        <v>0</v>
      </c>
      <c r="D40" s="4">
        <f>IFERROR(__xludf.DUMMYFUNCTION("""COMPUTED_VALUE"""),0.0)</f>
        <v>0</v>
      </c>
      <c r="E40" s="4">
        <f>IFERROR(__xludf.DUMMYFUNCTION("""COMPUTED_VALUE"""),0.0)</f>
        <v>0</v>
      </c>
      <c r="F40" s="4">
        <f>IFERROR(__xludf.DUMMYFUNCTION("""COMPUTED_VALUE"""),0.0)</f>
        <v>0</v>
      </c>
      <c r="G40" s="4">
        <f>IFERROR(__xludf.DUMMYFUNCTION("""COMPUTED_VALUE"""),0.0)</f>
        <v>0</v>
      </c>
      <c r="H40" s="4">
        <f>IFERROR(__xludf.DUMMYFUNCTION("""COMPUTED_VALUE"""),0.0)</f>
        <v>0</v>
      </c>
      <c r="I40" s="4">
        <f>IFERROR(__xludf.DUMMYFUNCTION("""COMPUTED_VALUE"""),0.0)</f>
        <v>0</v>
      </c>
      <c r="J40" s="5">
        <f>IFERROR(__xludf.DUMMYFUNCTION("""COMPUTED_VALUE"""),0.0)</f>
        <v>0</v>
      </c>
      <c r="K40" s="5">
        <f>IFERROR(__xludf.DUMMYFUNCTION("""COMPUTED_VALUE"""),0.0)</f>
        <v>0</v>
      </c>
      <c r="L40" s="5">
        <f>IFERROR(__xludf.DUMMYFUNCTION("""COMPUTED_VALUE"""),0.0)</f>
        <v>0</v>
      </c>
      <c r="M40" s="5">
        <f>IFERROR(__xludf.DUMMYFUNCTION("""COMPUTED_VALUE"""),0.0)</f>
        <v>0</v>
      </c>
      <c r="N40" s="6">
        <f>IFERROR(__xludf.DUMMYFUNCTION("""COMPUTED_VALUE"""),0.0)</f>
        <v>0</v>
      </c>
    </row>
    <row r="41" ht="15.75" customHeight="1">
      <c r="A41" s="3">
        <f>IFERROR(__xludf.DUMMYFUNCTION("""COMPUTED_VALUE"""),44601.0)</f>
        <v>44601</v>
      </c>
      <c r="B41" s="4">
        <f>IFERROR(__xludf.DUMMYFUNCTION("""COMPUTED_VALUE"""),0.0)</f>
        <v>0</v>
      </c>
      <c r="C41" s="4">
        <f>IFERROR(__xludf.DUMMYFUNCTION("""COMPUTED_VALUE"""),0.0)</f>
        <v>0</v>
      </c>
      <c r="D41" s="4">
        <f>IFERROR(__xludf.DUMMYFUNCTION("""COMPUTED_VALUE"""),0.0)</f>
        <v>0</v>
      </c>
      <c r="E41" s="4">
        <f>IFERROR(__xludf.DUMMYFUNCTION("""COMPUTED_VALUE"""),0.0)</f>
        <v>0</v>
      </c>
      <c r="F41" s="4">
        <f>IFERROR(__xludf.DUMMYFUNCTION("""COMPUTED_VALUE"""),0.0)</f>
        <v>0</v>
      </c>
      <c r="G41" s="4">
        <f>IFERROR(__xludf.DUMMYFUNCTION("""COMPUTED_VALUE"""),0.0)</f>
        <v>0</v>
      </c>
      <c r="H41" s="4">
        <f>IFERROR(__xludf.DUMMYFUNCTION("""COMPUTED_VALUE"""),0.0)</f>
        <v>0</v>
      </c>
      <c r="I41" s="4">
        <f>IFERROR(__xludf.DUMMYFUNCTION("""COMPUTED_VALUE"""),0.0)</f>
        <v>0</v>
      </c>
      <c r="J41" s="5">
        <f>IFERROR(__xludf.DUMMYFUNCTION("""COMPUTED_VALUE"""),0.0)</f>
        <v>0</v>
      </c>
      <c r="K41" s="5">
        <f>IFERROR(__xludf.DUMMYFUNCTION("""COMPUTED_VALUE"""),0.0)</f>
        <v>0</v>
      </c>
      <c r="L41" s="5">
        <f>IFERROR(__xludf.DUMMYFUNCTION("""COMPUTED_VALUE"""),0.0)</f>
        <v>0</v>
      </c>
      <c r="M41" s="5">
        <f>IFERROR(__xludf.DUMMYFUNCTION("""COMPUTED_VALUE"""),0.0)</f>
        <v>0</v>
      </c>
      <c r="N41" s="6">
        <f>IFERROR(__xludf.DUMMYFUNCTION("""COMPUTED_VALUE"""),0.0)</f>
        <v>0</v>
      </c>
    </row>
    <row r="42" ht="15.75" customHeight="1">
      <c r="A42" s="3">
        <f>IFERROR(__xludf.DUMMYFUNCTION("""COMPUTED_VALUE"""),44602.0)</f>
        <v>44602</v>
      </c>
      <c r="B42" s="4">
        <f>IFERROR(__xludf.DUMMYFUNCTION("""COMPUTED_VALUE"""),0.0)</f>
        <v>0</v>
      </c>
      <c r="C42" s="4">
        <f>IFERROR(__xludf.DUMMYFUNCTION("""COMPUTED_VALUE"""),0.0)</f>
        <v>0</v>
      </c>
      <c r="D42" s="4">
        <f>IFERROR(__xludf.DUMMYFUNCTION("""COMPUTED_VALUE"""),0.0)</f>
        <v>0</v>
      </c>
      <c r="E42" s="4">
        <f>IFERROR(__xludf.DUMMYFUNCTION("""COMPUTED_VALUE"""),0.0)</f>
        <v>0</v>
      </c>
      <c r="F42" s="4">
        <f>IFERROR(__xludf.DUMMYFUNCTION("""COMPUTED_VALUE"""),0.0)</f>
        <v>0</v>
      </c>
      <c r="G42" s="4">
        <f>IFERROR(__xludf.DUMMYFUNCTION("""COMPUTED_VALUE"""),0.0)</f>
        <v>0</v>
      </c>
      <c r="H42" s="4">
        <f>IFERROR(__xludf.DUMMYFUNCTION("""COMPUTED_VALUE"""),0.0)</f>
        <v>0</v>
      </c>
      <c r="I42" s="4">
        <f>IFERROR(__xludf.DUMMYFUNCTION("""COMPUTED_VALUE"""),0.0)</f>
        <v>0</v>
      </c>
      <c r="J42" s="5">
        <f>IFERROR(__xludf.DUMMYFUNCTION("""COMPUTED_VALUE"""),0.0)</f>
        <v>0</v>
      </c>
      <c r="K42" s="5">
        <f>IFERROR(__xludf.DUMMYFUNCTION("""COMPUTED_VALUE"""),0.0)</f>
        <v>0</v>
      </c>
      <c r="L42" s="5">
        <f>IFERROR(__xludf.DUMMYFUNCTION("""COMPUTED_VALUE"""),0.0)</f>
        <v>0</v>
      </c>
      <c r="M42" s="5">
        <f>IFERROR(__xludf.DUMMYFUNCTION("""COMPUTED_VALUE"""),0.0)</f>
        <v>0</v>
      </c>
      <c r="N42" s="6">
        <f>IFERROR(__xludf.DUMMYFUNCTION("""COMPUTED_VALUE"""),0.0)</f>
        <v>0</v>
      </c>
    </row>
    <row r="43" ht="15.75" customHeight="1">
      <c r="A43" s="3">
        <f>IFERROR(__xludf.DUMMYFUNCTION("""COMPUTED_VALUE"""),44603.0)</f>
        <v>44603</v>
      </c>
      <c r="B43" s="4">
        <f>IFERROR(__xludf.DUMMYFUNCTION("""COMPUTED_VALUE"""),0.0)</f>
        <v>0</v>
      </c>
      <c r="C43" s="4">
        <f>IFERROR(__xludf.DUMMYFUNCTION("""COMPUTED_VALUE"""),0.0)</f>
        <v>0</v>
      </c>
      <c r="D43" s="4">
        <f>IFERROR(__xludf.DUMMYFUNCTION("""COMPUTED_VALUE"""),0.0)</f>
        <v>0</v>
      </c>
      <c r="E43" s="4">
        <f>IFERROR(__xludf.DUMMYFUNCTION("""COMPUTED_VALUE"""),0.0)</f>
        <v>0</v>
      </c>
      <c r="F43" s="4">
        <f>IFERROR(__xludf.DUMMYFUNCTION("""COMPUTED_VALUE"""),0.0)</f>
        <v>0</v>
      </c>
      <c r="G43" s="4">
        <f>IFERROR(__xludf.DUMMYFUNCTION("""COMPUTED_VALUE"""),0.0)</f>
        <v>0</v>
      </c>
      <c r="H43" s="4">
        <f>IFERROR(__xludf.DUMMYFUNCTION("""COMPUTED_VALUE"""),0.0)</f>
        <v>0</v>
      </c>
      <c r="I43" s="4">
        <f>IFERROR(__xludf.DUMMYFUNCTION("""COMPUTED_VALUE"""),0.0)</f>
        <v>0</v>
      </c>
      <c r="J43" s="5">
        <f>IFERROR(__xludf.DUMMYFUNCTION("""COMPUTED_VALUE"""),0.0)</f>
        <v>0</v>
      </c>
      <c r="K43" s="5">
        <f>IFERROR(__xludf.DUMMYFUNCTION("""COMPUTED_VALUE"""),0.0)</f>
        <v>0</v>
      </c>
      <c r="L43" s="5">
        <f>IFERROR(__xludf.DUMMYFUNCTION("""COMPUTED_VALUE"""),0.0)</f>
        <v>0</v>
      </c>
      <c r="M43" s="5">
        <f>IFERROR(__xludf.DUMMYFUNCTION("""COMPUTED_VALUE"""),0.0)</f>
        <v>0</v>
      </c>
      <c r="N43" s="6">
        <f>IFERROR(__xludf.DUMMYFUNCTION("""COMPUTED_VALUE"""),0.0)</f>
        <v>0</v>
      </c>
    </row>
    <row r="44" ht="15.75" customHeight="1">
      <c r="A44" s="3">
        <f>IFERROR(__xludf.DUMMYFUNCTION("""COMPUTED_VALUE"""),44604.0)</f>
        <v>44604</v>
      </c>
      <c r="B44" s="4">
        <f>IFERROR(__xludf.DUMMYFUNCTION("""COMPUTED_VALUE"""),0.0)</f>
        <v>0</v>
      </c>
      <c r="C44" s="4">
        <f>IFERROR(__xludf.DUMMYFUNCTION("""COMPUTED_VALUE"""),0.0)</f>
        <v>0</v>
      </c>
      <c r="D44" s="4">
        <f>IFERROR(__xludf.DUMMYFUNCTION("""COMPUTED_VALUE"""),0.0)</f>
        <v>0</v>
      </c>
      <c r="E44" s="4">
        <f>IFERROR(__xludf.DUMMYFUNCTION("""COMPUTED_VALUE"""),0.0)</f>
        <v>0</v>
      </c>
      <c r="F44" s="4">
        <f>IFERROR(__xludf.DUMMYFUNCTION("""COMPUTED_VALUE"""),0.0)</f>
        <v>0</v>
      </c>
      <c r="G44" s="4">
        <f>IFERROR(__xludf.DUMMYFUNCTION("""COMPUTED_VALUE"""),0.0)</f>
        <v>0</v>
      </c>
      <c r="H44" s="4">
        <f>IFERROR(__xludf.DUMMYFUNCTION("""COMPUTED_VALUE"""),0.0)</f>
        <v>0</v>
      </c>
      <c r="I44" s="4">
        <f>IFERROR(__xludf.DUMMYFUNCTION("""COMPUTED_VALUE"""),0.0)</f>
        <v>0</v>
      </c>
      <c r="J44" s="5">
        <f>IFERROR(__xludf.DUMMYFUNCTION("""COMPUTED_VALUE"""),0.0)</f>
        <v>0</v>
      </c>
      <c r="K44" s="5">
        <f>IFERROR(__xludf.DUMMYFUNCTION("""COMPUTED_VALUE"""),0.0)</f>
        <v>0</v>
      </c>
      <c r="L44" s="5">
        <f>IFERROR(__xludf.DUMMYFUNCTION("""COMPUTED_VALUE"""),0.0)</f>
        <v>0</v>
      </c>
      <c r="M44" s="5">
        <f>IFERROR(__xludf.DUMMYFUNCTION("""COMPUTED_VALUE"""),0.0)</f>
        <v>0</v>
      </c>
      <c r="N44" s="6">
        <f>IFERROR(__xludf.DUMMYFUNCTION("""COMPUTED_VALUE"""),0.0)</f>
        <v>0</v>
      </c>
    </row>
    <row r="45" ht="15.75" customHeight="1">
      <c r="A45" s="3">
        <f>IFERROR(__xludf.DUMMYFUNCTION("""COMPUTED_VALUE"""),44605.0)</f>
        <v>44605</v>
      </c>
      <c r="B45" s="4">
        <f>IFERROR(__xludf.DUMMYFUNCTION("""COMPUTED_VALUE"""),0.0)</f>
        <v>0</v>
      </c>
      <c r="C45" s="4">
        <f>IFERROR(__xludf.DUMMYFUNCTION("""COMPUTED_VALUE"""),0.0)</f>
        <v>0</v>
      </c>
      <c r="D45" s="4">
        <f>IFERROR(__xludf.DUMMYFUNCTION("""COMPUTED_VALUE"""),0.0)</f>
        <v>0</v>
      </c>
      <c r="E45" s="4">
        <f>IFERROR(__xludf.DUMMYFUNCTION("""COMPUTED_VALUE"""),0.0)</f>
        <v>0</v>
      </c>
      <c r="F45" s="4">
        <f>IFERROR(__xludf.DUMMYFUNCTION("""COMPUTED_VALUE"""),0.0)</f>
        <v>0</v>
      </c>
      <c r="G45" s="4">
        <f>IFERROR(__xludf.DUMMYFUNCTION("""COMPUTED_VALUE"""),0.0)</f>
        <v>0</v>
      </c>
      <c r="H45" s="4">
        <f>IFERROR(__xludf.DUMMYFUNCTION("""COMPUTED_VALUE"""),0.0)</f>
        <v>0</v>
      </c>
      <c r="I45" s="4">
        <f>IFERROR(__xludf.DUMMYFUNCTION("""COMPUTED_VALUE"""),0.0)</f>
        <v>0</v>
      </c>
      <c r="J45" s="5">
        <f>IFERROR(__xludf.DUMMYFUNCTION("""COMPUTED_VALUE"""),0.0)</f>
        <v>0</v>
      </c>
      <c r="K45" s="5">
        <f>IFERROR(__xludf.DUMMYFUNCTION("""COMPUTED_VALUE"""),0.0)</f>
        <v>0</v>
      </c>
      <c r="L45" s="5">
        <f>IFERROR(__xludf.DUMMYFUNCTION("""COMPUTED_VALUE"""),0.0)</f>
        <v>0</v>
      </c>
      <c r="M45" s="5">
        <f>IFERROR(__xludf.DUMMYFUNCTION("""COMPUTED_VALUE"""),0.0)</f>
        <v>0</v>
      </c>
      <c r="N45" s="6">
        <f>IFERROR(__xludf.DUMMYFUNCTION("""COMPUTED_VALUE"""),0.0)</f>
        <v>0</v>
      </c>
    </row>
    <row r="46" ht="15.75" customHeight="1">
      <c r="A46" s="3">
        <f>IFERROR(__xludf.DUMMYFUNCTION("""COMPUTED_VALUE"""),44606.0)</f>
        <v>44606</v>
      </c>
      <c r="B46" s="4">
        <f>IFERROR(__xludf.DUMMYFUNCTION("""COMPUTED_VALUE"""),0.0)</f>
        <v>0</v>
      </c>
      <c r="C46" s="4">
        <f>IFERROR(__xludf.DUMMYFUNCTION("""COMPUTED_VALUE"""),0.0)</f>
        <v>0</v>
      </c>
      <c r="D46" s="4">
        <f>IFERROR(__xludf.DUMMYFUNCTION("""COMPUTED_VALUE"""),0.0)</f>
        <v>0</v>
      </c>
      <c r="E46" s="4">
        <f>IFERROR(__xludf.DUMMYFUNCTION("""COMPUTED_VALUE"""),0.0)</f>
        <v>0</v>
      </c>
      <c r="F46" s="4">
        <f>IFERROR(__xludf.DUMMYFUNCTION("""COMPUTED_VALUE"""),0.0)</f>
        <v>0</v>
      </c>
      <c r="G46" s="4">
        <f>IFERROR(__xludf.DUMMYFUNCTION("""COMPUTED_VALUE"""),0.0)</f>
        <v>0</v>
      </c>
      <c r="H46" s="4">
        <f>IFERROR(__xludf.DUMMYFUNCTION("""COMPUTED_VALUE"""),0.0)</f>
        <v>0</v>
      </c>
      <c r="I46" s="4">
        <f>IFERROR(__xludf.DUMMYFUNCTION("""COMPUTED_VALUE"""),0.0)</f>
        <v>0</v>
      </c>
      <c r="J46" s="5">
        <f>IFERROR(__xludf.DUMMYFUNCTION("""COMPUTED_VALUE"""),0.0)</f>
        <v>0</v>
      </c>
      <c r="K46" s="5">
        <f>IFERROR(__xludf.DUMMYFUNCTION("""COMPUTED_VALUE"""),0.0)</f>
        <v>0</v>
      </c>
      <c r="L46" s="5">
        <f>IFERROR(__xludf.DUMMYFUNCTION("""COMPUTED_VALUE"""),0.0)</f>
        <v>0</v>
      </c>
      <c r="M46" s="5">
        <f>IFERROR(__xludf.DUMMYFUNCTION("""COMPUTED_VALUE"""),0.0)</f>
        <v>0</v>
      </c>
      <c r="N46" s="6">
        <f>IFERROR(__xludf.DUMMYFUNCTION("""COMPUTED_VALUE"""),0.0)</f>
        <v>0</v>
      </c>
    </row>
    <row r="47" ht="15.75" customHeight="1">
      <c r="A47" s="3">
        <f>IFERROR(__xludf.DUMMYFUNCTION("""COMPUTED_VALUE"""),44607.0)</f>
        <v>44607</v>
      </c>
      <c r="B47" s="4">
        <f>IFERROR(__xludf.DUMMYFUNCTION("""COMPUTED_VALUE"""),0.0)</f>
        <v>0</v>
      </c>
      <c r="C47" s="4">
        <f>IFERROR(__xludf.DUMMYFUNCTION("""COMPUTED_VALUE"""),0.0)</f>
        <v>0</v>
      </c>
      <c r="D47" s="4">
        <f>IFERROR(__xludf.DUMMYFUNCTION("""COMPUTED_VALUE"""),0.0)</f>
        <v>0</v>
      </c>
      <c r="E47" s="4">
        <f>IFERROR(__xludf.DUMMYFUNCTION("""COMPUTED_VALUE"""),0.0)</f>
        <v>0</v>
      </c>
      <c r="F47" s="4">
        <f>IFERROR(__xludf.DUMMYFUNCTION("""COMPUTED_VALUE"""),0.0)</f>
        <v>0</v>
      </c>
      <c r="G47" s="4">
        <f>IFERROR(__xludf.DUMMYFUNCTION("""COMPUTED_VALUE"""),0.0)</f>
        <v>0</v>
      </c>
      <c r="H47" s="4">
        <f>IFERROR(__xludf.DUMMYFUNCTION("""COMPUTED_VALUE"""),0.0)</f>
        <v>0</v>
      </c>
      <c r="I47" s="4">
        <f>IFERROR(__xludf.DUMMYFUNCTION("""COMPUTED_VALUE"""),0.0)</f>
        <v>0</v>
      </c>
      <c r="J47" s="5">
        <f>IFERROR(__xludf.DUMMYFUNCTION("""COMPUTED_VALUE"""),0.0)</f>
        <v>0</v>
      </c>
      <c r="K47" s="5">
        <f>IFERROR(__xludf.DUMMYFUNCTION("""COMPUTED_VALUE"""),0.0)</f>
        <v>0</v>
      </c>
      <c r="L47" s="5">
        <f>IFERROR(__xludf.DUMMYFUNCTION("""COMPUTED_VALUE"""),0.0)</f>
        <v>0</v>
      </c>
      <c r="M47" s="5">
        <f>IFERROR(__xludf.DUMMYFUNCTION("""COMPUTED_VALUE"""),0.0)</f>
        <v>0</v>
      </c>
      <c r="N47" s="6">
        <f>IFERROR(__xludf.DUMMYFUNCTION("""COMPUTED_VALUE"""),0.0)</f>
        <v>0</v>
      </c>
    </row>
    <row r="48" ht="15.75" customHeight="1">
      <c r="A48" s="3">
        <f>IFERROR(__xludf.DUMMYFUNCTION("""COMPUTED_VALUE"""),44608.0)</f>
        <v>44608</v>
      </c>
      <c r="B48" s="4">
        <f>IFERROR(__xludf.DUMMYFUNCTION("""COMPUTED_VALUE"""),0.0)</f>
        <v>0</v>
      </c>
      <c r="C48" s="4">
        <f>IFERROR(__xludf.DUMMYFUNCTION("""COMPUTED_VALUE"""),0.0)</f>
        <v>0</v>
      </c>
      <c r="D48" s="4">
        <f>IFERROR(__xludf.DUMMYFUNCTION("""COMPUTED_VALUE"""),0.0)</f>
        <v>0</v>
      </c>
      <c r="E48" s="4">
        <f>IFERROR(__xludf.DUMMYFUNCTION("""COMPUTED_VALUE"""),0.0)</f>
        <v>0</v>
      </c>
      <c r="F48" s="4">
        <f>IFERROR(__xludf.DUMMYFUNCTION("""COMPUTED_VALUE"""),0.0)</f>
        <v>0</v>
      </c>
      <c r="G48" s="4">
        <f>IFERROR(__xludf.DUMMYFUNCTION("""COMPUTED_VALUE"""),0.0)</f>
        <v>0</v>
      </c>
      <c r="H48" s="4">
        <f>IFERROR(__xludf.DUMMYFUNCTION("""COMPUTED_VALUE"""),0.0)</f>
        <v>0</v>
      </c>
      <c r="I48" s="4">
        <f>IFERROR(__xludf.DUMMYFUNCTION("""COMPUTED_VALUE"""),0.0)</f>
        <v>0</v>
      </c>
      <c r="J48" s="5">
        <f>IFERROR(__xludf.DUMMYFUNCTION("""COMPUTED_VALUE"""),0.0)</f>
        <v>0</v>
      </c>
      <c r="K48" s="5">
        <f>IFERROR(__xludf.DUMMYFUNCTION("""COMPUTED_VALUE"""),0.0)</f>
        <v>0</v>
      </c>
      <c r="L48" s="5">
        <f>IFERROR(__xludf.DUMMYFUNCTION("""COMPUTED_VALUE"""),0.0)</f>
        <v>0</v>
      </c>
      <c r="M48" s="5">
        <f>IFERROR(__xludf.DUMMYFUNCTION("""COMPUTED_VALUE"""),0.0)</f>
        <v>0</v>
      </c>
      <c r="N48" s="6">
        <f>IFERROR(__xludf.DUMMYFUNCTION("""COMPUTED_VALUE"""),0.0)</f>
        <v>0</v>
      </c>
    </row>
    <row r="49" ht="15.75" customHeight="1">
      <c r="A49" s="3">
        <f>IFERROR(__xludf.DUMMYFUNCTION("""COMPUTED_VALUE"""),44609.0)</f>
        <v>44609</v>
      </c>
      <c r="B49" s="4">
        <f>IFERROR(__xludf.DUMMYFUNCTION("""COMPUTED_VALUE"""),0.0)</f>
        <v>0</v>
      </c>
      <c r="C49" s="4">
        <f>IFERROR(__xludf.DUMMYFUNCTION("""COMPUTED_VALUE"""),0.0)</f>
        <v>0</v>
      </c>
      <c r="D49" s="4">
        <f>IFERROR(__xludf.DUMMYFUNCTION("""COMPUTED_VALUE"""),0.0)</f>
        <v>0</v>
      </c>
      <c r="E49" s="4">
        <f>IFERROR(__xludf.DUMMYFUNCTION("""COMPUTED_VALUE"""),0.0)</f>
        <v>0</v>
      </c>
      <c r="F49" s="4">
        <f>IFERROR(__xludf.DUMMYFUNCTION("""COMPUTED_VALUE"""),0.0)</f>
        <v>0</v>
      </c>
      <c r="G49" s="4">
        <f>IFERROR(__xludf.DUMMYFUNCTION("""COMPUTED_VALUE"""),0.0)</f>
        <v>0</v>
      </c>
      <c r="H49" s="4">
        <f>IFERROR(__xludf.DUMMYFUNCTION("""COMPUTED_VALUE"""),0.0)</f>
        <v>0</v>
      </c>
      <c r="I49" s="4">
        <f>IFERROR(__xludf.DUMMYFUNCTION("""COMPUTED_VALUE"""),0.0)</f>
        <v>0</v>
      </c>
      <c r="J49" s="5">
        <f>IFERROR(__xludf.DUMMYFUNCTION("""COMPUTED_VALUE"""),0.0)</f>
        <v>0</v>
      </c>
      <c r="K49" s="5">
        <f>IFERROR(__xludf.DUMMYFUNCTION("""COMPUTED_VALUE"""),0.0)</f>
        <v>0</v>
      </c>
      <c r="L49" s="5">
        <f>IFERROR(__xludf.DUMMYFUNCTION("""COMPUTED_VALUE"""),0.0)</f>
        <v>0</v>
      </c>
      <c r="M49" s="5">
        <f>IFERROR(__xludf.DUMMYFUNCTION("""COMPUTED_VALUE"""),0.0)</f>
        <v>0</v>
      </c>
      <c r="N49" s="6">
        <f>IFERROR(__xludf.DUMMYFUNCTION("""COMPUTED_VALUE"""),0.0)</f>
        <v>0</v>
      </c>
    </row>
    <row r="50" ht="15.75" customHeight="1">
      <c r="A50" s="3">
        <f>IFERROR(__xludf.DUMMYFUNCTION("""COMPUTED_VALUE"""),44610.0)</f>
        <v>44610</v>
      </c>
      <c r="B50" s="4">
        <f>IFERROR(__xludf.DUMMYFUNCTION("""COMPUTED_VALUE"""),0.0)</f>
        <v>0</v>
      </c>
      <c r="C50" s="4">
        <f>IFERROR(__xludf.DUMMYFUNCTION("""COMPUTED_VALUE"""),0.0)</f>
        <v>0</v>
      </c>
      <c r="D50" s="4">
        <f>IFERROR(__xludf.DUMMYFUNCTION("""COMPUTED_VALUE"""),0.0)</f>
        <v>0</v>
      </c>
      <c r="E50" s="4">
        <f>IFERROR(__xludf.DUMMYFUNCTION("""COMPUTED_VALUE"""),0.0)</f>
        <v>0</v>
      </c>
      <c r="F50" s="4">
        <f>IFERROR(__xludf.DUMMYFUNCTION("""COMPUTED_VALUE"""),0.0)</f>
        <v>0</v>
      </c>
      <c r="G50" s="4">
        <f>IFERROR(__xludf.DUMMYFUNCTION("""COMPUTED_VALUE"""),0.0)</f>
        <v>0</v>
      </c>
      <c r="H50" s="4">
        <f>IFERROR(__xludf.DUMMYFUNCTION("""COMPUTED_VALUE"""),0.0)</f>
        <v>0</v>
      </c>
      <c r="I50" s="4">
        <f>IFERROR(__xludf.DUMMYFUNCTION("""COMPUTED_VALUE"""),0.0)</f>
        <v>0</v>
      </c>
      <c r="J50" s="5">
        <f>IFERROR(__xludf.DUMMYFUNCTION("""COMPUTED_VALUE"""),0.0)</f>
        <v>0</v>
      </c>
      <c r="K50" s="5">
        <f>IFERROR(__xludf.DUMMYFUNCTION("""COMPUTED_VALUE"""),0.0)</f>
        <v>0</v>
      </c>
      <c r="L50" s="5">
        <f>IFERROR(__xludf.DUMMYFUNCTION("""COMPUTED_VALUE"""),0.0)</f>
        <v>0</v>
      </c>
      <c r="M50" s="5">
        <f>IFERROR(__xludf.DUMMYFUNCTION("""COMPUTED_VALUE"""),0.0)</f>
        <v>0</v>
      </c>
      <c r="N50" s="6">
        <f>IFERROR(__xludf.DUMMYFUNCTION("""COMPUTED_VALUE"""),0.0)</f>
        <v>0</v>
      </c>
    </row>
    <row r="51" ht="15.75" customHeight="1">
      <c r="A51" s="3">
        <f>IFERROR(__xludf.DUMMYFUNCTION("""COMPUTED_VALUE"""),44611.0)</f>
        <v>44611</v>
      </c>
      <c r="B51" s="4">
        <f>IFERROR(__xludf.DUMMYFUNCTION("""COMPUTED_VALUE"""),0.0)</f>
        <v>0</v>
      </c>
      <c r="C51" s="4">
        <f>IFERROR(__xludf.DUMMYFUNCTION("""COMPUTED_VALUE"""),0.0)</f>
        <v>0</v>
      </c>
      <c r="D51" s="4">
        <f>IFERROR(__xludf.DUMMYFUNCTION("""COMPUTED_VALUE"""),0.0)</f>
        <v>0</v>
      </c>
      <c r="E51" s="4">
        <f>IFERROR(__xludf.DUMMYFUNCTION("""COMPUTED_VALUE"""),0.0)</f>
        <v>0</v>
      </c>
      <c r="F51" s="4">
        <f>IFERROR(__xludf.DUMMYFUNCTION("""COMPUTED_VALUE"""),0.0)</f>
        <v>0</v>
      </c>
      <c r="G51" s="4">
        <f>IFERROR(__xludf.DUMMYFUNCTION("""COMPUTED_VALUE"""),0.0)</f>
        <v>0</v>
      </c>
      <c r="H51" s="4">
        <f>IFERROR(__xludf.DUMMYFUNCTION("""COMPUTED_VALUE"""),0.0)</f>
        <v>0</v>
      </c>
      <c r="I51" s="4">
        <f>IFERROR(__xludf.DUMMYFUNCTION("""COMPUTED_VALUE"""),0.0)</f>
        <v>0</v>
      </c>
      <c r="J51" s="5">
        <f>IFERROR(__xludf.DUMMYFUNCTION("""COMPUTED_VALUE"""),0.0)</f>
        <v>0</v>
      </c>
      <c r="K51" s="5">
        <f>IFERROR(__xludf.DUMMYFUNCTION("""COMPUTED_VALUE"""),0.0)</f>
        <v>0</v>
      </c>
      <c r="L51" s="5">
        <f>IFERROR(__xludf.DUMMYFUNCTION("""COMPUTED_VALUE"""),0.0)</f>
        <v>0</v>
      </c>
      <c r="M51" s="5">
        <f>IFERROR(__xludf.DUMMYFUNCTION("""COMPUTED_VALUE"""),0.0)</f>
        <v>0</v>
      </c>
      <c r="N51" s="6">
        <f>IFERROR(__xludf.DUMMYFUNCTION("""COMPUTED_VALUE"""),0.0)</f>
        <v>0</v>
      </c>
    </row>
    <row r="52" ht="15.75" customHeight="1">
      <c r="A52" s="3">
        <f>IFERROR(__xludf.DUMMYFUNCTION("""COMPUTED_VALUE"""),44612.0)</f>
        <v>44612</v>
      </c>
      <c r="B52" s="4">
        <f>IFERROR(__xludf.DUMMYFUNCTION("""COMPUTED_VALUE"""),0.0)</f>
        <v>0</v>
      </c>
      <c r="C52" s="4">
        <f>IFERROR(__xludf.DUMMYFUNCTION("""COMPUTED_VALUE"""),0.0)</f>
        <v>0</v>
      </c>
      <c r="D52" s="4">
        <f>IFERROR(__xludf.DUMMYFUNCTION("""COMPUTED_VALUE"""),0.0)</f>
        <v>0</v>
      </c>
      <c r="E52" s="4">
        <f>IFERROR(__xludf.DUMMYFUNCTION("""COMPUTED_VALUE"""),0.0)</f>
        <v>0</v>
      </c>
      <c r="F52" s="4">
        <f>IFERROR(__xludf.DUMMYFUNCTION("""COMPUTED_VALUE"""),0.0)</f>
        <v>0</v>
      </c>
      <c r="G52" s="4">
        <f>IFERROR(__xludf.DUMMYFUNCTION("""COMPUTED_VALUE"""),0.0)</f>
        <v>0</v>
      </c>
      <c r="H52" s="4">
        <f>IFERROR(__xludf.DUMMYFUNCTION("""COMPUTED_VALUE"""),0.0)</f>
        <v>0</v>
      </c>
      <c r="I52" s="4">
        <f>IFERROR(__xludf.DUMMYFUNCTION("""COMPUTED_VALUE"""),0.0)</f>
        <v>0</v>
      </c>
      <c r="J52" s="5">
        <f>IFERROR(__xludf.DUMMYFUNCTION("""COMPUTED_VALUE"""),0.0)</f>
        <v>0</v>
      </c>
      <c r="K52" s="5">
        <f>IFERROR(__xludf.DUMMYFUNCTION("""COMPUTED_VALUE"""),0.0)</f>
        <v>0</v>
      </c>
      <c r="L52" s="5">
        <f>IFERROR(__xludf.DUMMYFUNCTION("""COMPUTED_VALUE"""),0.0)</f>
        <v>0</v>
      </c>
      <c r="M52" s="5">
        <f>IFERROR(__xludf.DUMMYFUNCTION("""COMPUTED_VALUE"""),0.0)</f>
        <v>0</v>
      </c>
      <c r="N52" s="6">
        <f>IFERROR(__xludf.DUMMYFUNCTION("""COMPUTED_VALUE"""),0.0)</f>
        <v>0</v>
      </c>
    </row>
    <row r="53" ht="15.75" customHeight="1">
      <c r="A53" s="3">
        <f>IFERROR(__xludf.DUMMYFUNCTION("""COMPUTED_VALUE"""),44613.0)</f>
        <v>44613</v>
      </c>
      <c r="B53" s="4">
        <f>IFERROR(__xludf.DUMMYFUNCTION("""COMPUTED_VALUE"""),0.0)</f>
        <v>0</v>
      </c>
      <c r="C53" s="4">
        <f>IFERROR(__xludf.DUMMYFUNCTION("""COMPUTED_VALUE"""),0.0)</f>
        <v>0</v>
      </c>
      <c r="D53" s="4">
        <f>IFERROR(__xludf.DUMMYFUNCTION("""COMPUTED_VALUE"""),0.0)</f>
        <v>0</v>
      </c>
      <c r="E53" s="4">
        <f>IFERROR(__xludf.DUMMYFUNCTION("""COMPUTED_VALUE"""),0.0)</f>
        <v>0</v>
      </c>
      <c r="F53" s="4">
        <f>IFERROR(__xludf.DUMMYFUNCTION("""COMPUTED_VALUE"""),0.0)</f>
        <v>0</v>
      </c>
      <c r="G53" s="4">
        <f>IFERROR(__xludf.DUMMYFUNCTION("""COMPUTED_VALUE"""),0.0)</f>
        <v>0</v>
      </c>
      <c r="H53" s="4">
        <f>IFERROR(__xludf.DUMMYFUNCTION("""COMPUTED_VALUE"""),0.0)</f>
        <v>0</v>
      </c>
      <c r="I53" s="4">
        <f>IFERROR(__xludf.DUMMYFUNCTION("""COMPUTED_VALUE"""),0.0)</f>
        <v>0</v>
      </c>
      <c r="J53" s="5">
        <f>IFERROR(__xludf.DUMMYFUNCTION("""COMPUTED_VALUE"""),0.0)</f>
        <v>0</v>
      </c>
      <c r="K53" s="5">
        <f>IFERROR(__xludf.DUMMYFUNCTION("""COMPUTED_VALUE"""),0.0)</f>
        <v>0</v>
      </c>
      <c r="L53" s="5">
        <f>IFERROR(__xludf.DUMMYFUNCTION("""COMPUTED_VALUE"""),0.0)</f>
        <v>0</v>
      </c>
      <c r="M53" s="5">
        <f>IFERROR(__xludf.DUMMYFUNCTION("""COMPUTED_VALUE"""),0.0)</f>
        <v>0</v>
      </c>
      <c r="N53" s="6">
        <f>IFERROR(__xludf.DUMMYFUNCTION("""COMPUTED_VALUE"""),0.0)</f>
        <v>0</v>
      </c>
    </row>
    <row r="54" ht="15.75" customHeight="1">
      <c r="A54" s="3">
        <f>IFERROR(__xludf.DUMMYFUNCTION("""COMPUTED_VALUE"""),44614.0)</f>
        <v>44614</v>
      </c>
      <c r="B54" s="4">
        <f>IFERROR(__xludf.DUMMYFUNCTION("""COMPUTED_VALUE"""),0.0)</f>
        <v>0</v>
      </c>
      <c r="C54" s="4">
        <f>IFERROR(__xludf.DUMMYFUNCTION("""COMPUTED_VALUE"""),0.0)</f>
        <v>0</v>
      </c>
      <c r="D54" s="4">
        <f>IFERROR(__xludf.DUMMYFUNCTION("""COMPUTED_VALUE"""),0.0)</f>
        <v>0</v>
      </c>
      <c r="E54" s="4">
        <f>IFERROR(__xludf.DUMMYFUNCTION("""COMPUTED_VALUE"""),0.0)</f>
        <v>0</v>
      </c>
      <c r="F54" s="4">
        <f>IFERROR(__xludf.DUMMYFUNCTION("""COMPUTED_VALUE"""),0.0)</f>
        <v>0</v>
      </c>
      <c r="G54" s="4">
        <f>IFERROR(__xludf.DUMMYFUNCTION("""COMPUTED_VALUE"""),0.0)</f>
        <v>0</v>
      </c>
      <c r="H54" s="4">
        <f>IFERROR(__xludf.DUMMYFUNCTION("""COMPUTED_VALUE"""),0.0)</f>
        <v>0</v>
      </c>
      <c r="I54" s="4">
        <f>IFERROR(__xludf.DUMMYFUNCTION("""COMPUTED_VALUE"""),0.0)</f>
        <v>0</v>
      </c>
      <c r="J54" s="5">
        <f>IFERROR(__xludf.DUMMYFUNCTION("""COMPUTED_VALUE"""),0.0)</f>
        <v>0</v>
      </c>
      <c r="K54" s="5">
        <f>IFERROR(__xludf.DUMMYFUNCTION("""COMPUTED_VALUE"""),0.0)</f>
        <v>0</v>
      </c>
      <c r="L54" s="5">
        <f>IFERROR(__xludf.DUMMYFUNCTION("""COMPUTED_VALUE"""),0.0)</f>
        <v>0</v>
      </c>
      <c r="M54" s="5">
        <f>IFERROR(__xludf.DUMMYFUNCTION("""COMPUTED_VALUE"""),0.0)</f>
        <v>0</v>
      </c>
      <c r="N54" s="6">
        <f>IFERROR(__xludf.DUMMYFUNCTION("""COMPUTED_VALUE"""),0.0)</f>
        <v>0</v>
      </c>
    </row>
    <row r="55" ht="15.75" customHeight="1">
      <c r="A55" s="3">
        <f>IFERROR(__xludf.DUMMYFUNCTION("""COMPUTED_VALUE"""),44615.0)</f>
        <v>44615</v>
      </c>
      <c r="B55" s="4">
        <f>IFERROR(__xludf.DUMMYFUNCTION("""COMPUTED_VALUE"""),0.0)</f>
        <v>0</v>
      </c>
      <c r="C55" s="4">
        <f>IFERROR(__xludf.DUMMYFUNCTION("""COMPUTED_VALUE"""),0.0)</f>
        <v>0</v>
      </c>
      <c r="D55" s="4">
        <f>IFERROR(__xludf.DUMMYFUNCTION("""COMPUTED_VALUE"""),0.0)</f>
        <v>0</v>
      </c>
      <c r="E55" s="4">
        <f>IFERROR(__xludf.DUMMYFUNCTION("""COMPUTED_VALUE"""),0.0)</f>
        <v>0</v>
      </c>
      <c r="F55" s="4">
        <f>IFERROR(__xludf.DUMMYFUNCTION("""COMPUTED_VALUE"""),0.0)</f>
        <v>0</v>
      </c>
      <c r="G55" s="4">
        <f>IFERROR(__xludf.DUMMYFUNCTION("""COMPUTED_VALUE"""),0.0)</f>
        <v>0</v>
      </c>
      <c r="H55" s="4">
        <f>IFERROR(__xludf.DUMMYFUNCTION("""COMPUTED_VALUE"""),0.0)</f>
        <v>0</v>
      </c>
      <c r="I55" s="4">
        <f>IFERROR(__xludf.DUMMYFUNCTION("""COMPUTED_VALUE"""),0.0)</f>
        <v>0</v>
      </c>
      <c r="J55" s="5">
        <f>IFERROR(__xludf.DUMMYFUNCTION("""COMPUTED_VALUE"""),0.0)</f>
        <v>0</v>
      </c>
      <c r="K55" s="5">
        <f>IFERROR(__xludf.DUMMYFUNCTION("""COMPUTED_VALUE"""),0.0)</f>
        <v>0</v>
      </c>
      <c r="L55" s="5">
        <f>IFERROR(__xludf.DUMMYFUNCTION("""COMPUTED_VALUE"""),0.0)</f>
        <v>0</v>
      </c>
      <c r="M55" s="5">
        <f>IFERROR(__xludf.DUMMYFUNCTION("""COMPUTED_VALUE"""),0.0)</f>
        <v>0</v>
      </c>
      <c r="N55" s="6">
        <f>IFERROR(__xludf.DUMMYFUNCTION("""COMPUTED_VALUE"""),0.0)</f>
        <v>0</v>
      </c>
    </row>
    <row r="56" ht="15.75" customHeight="1">
      <c r="A56" s="3">
        <f>IFERROR(__xludf.DUMMYFUNCTION("""COMPUTED_VALUE"""),44616.0)</f>
        <v>44616</v>
      </c>
      <c r="B56" s="4">
        <f>IFERROR(__xludf.DUMMYFUNCTION("""COMPUTED_VALUE"""),0.0)</f>
        <v>0</v>
      </c>
      <c r="C56" s="4">
        <f>IFERROR(__xludf.DUMMYFUNCTION("""COMPUTED_VALUE"""),0.0)</f>
        <v>0</v>
      </c>
      <c r="D56" s="4">
        <f>IFERROR(__xludf.DUMMYFUNCTION("""COMPUTED_VALUE"""),0.0)</f>
        <v>0</v>
      </c>
      <c r="E56" s="4">
        <f>IFERROR(__xludf.DUMMYFUNCTION("""COMPUTED_VALUE"""),0.0)</f>
        <v>0</v>
      </c>
      <c r="F56" s="4">
        <f>IFERROR(__xludf.DUMMYFUNCTION("""COMPUTED_VALUE"""),0.0)</f>
        <v>0</v>
      </c>
      <c r="G56" s="4">
        <f>IFERROR(__xludf.DUMMYFUNCTION("""COMPUTED_VALUE"""),0.0)</f>
        <v>0</v>
      </c>
      <c r="H56" s="4">
        <f>IFERROR(__xludf.DUMMYFUNCTION("""COMPUTED_VALUE"""),0.0)</f>
        <v>0</v>
      </c>
      <c r="I56" s="4">
        <f>IFERROR(__xludf.DUMMYFUNCTION("""COMPUTED_VALUE"""),0.0)</f>
        <v>0</v>
      </c>
      <c r="J56" s="5">
        <f>IFERROR(__xludf.DUMMYFUNCTION("""COMPUTED_VALUE"""),0.0)</f>
        <v>0</v>
      </c>
      <c r="K56" s="5">
        <f>IFERROR(__xludf.DUMMYFUNCTION("""COMPUTED_VALUE"""),0.0)</f>
        <v>0</v>
      </c>
      <c r="L56" s="5">
        <f>IFERROR(__xludf.DUMMYFUNCTION("""COMPUTED_VALUE"""),0.0)</f>
        <v>0</v>
      </c>
      <c r="M56" s="5">
        <f>IFERROR(__xludf.DUMMYFUNCTION("""COMPUTED_VALUE"""),0.0)</f>
        <v>0</v>
      </c>
      <c r="N56" s="6">
        <f>IFERROR(__xludf.DUMMYFUNCTION("""COMPUTED_VALUE"""),0.0)</f>
        <v>0</v>
      </c>
    </row>
    <row r="57" ht="15.75" customHeight="1">
      <c r="A57" s="3">
        <f>IFERROR(__xludf.DUMMYFUNCTION("""COMPUTED_VALUE"""),44617.0)</f>
        <v>44617</v>
      </c>
      <c r="B57" s="4">
        <f>IFERROR(__xludf.DUMMYFUNCTION("""COMPUTED_VALUE"""),0.0)</f>
        <v>0</v>
      </c>
      <c r="C57" s="4">
        <f>IFERROR(__xludf.DUMMYFUNCTION("""COMPUTED_VALUE"""),0.0)</f>
        <v>0</v>
      </c>
      <c r="D57" s="4">
        <f>IFERROR(__xludf.DUMMYFUNCTION("""COMPUTED_VALUE"""),0.0)</f>
        <v>0</v>
      </c>
      <c r="E57" s="4">
        <f>IFERROR(__xludf.DUMMYFUNCTION("""COMPUTED_VALUE"""),0.0)</f>
        <v>0</v>
      </c>
      <c r="F57" s="4">
        <f>IFERROR(__xludf.DUMMYFUNCTION("""COMPUTED_VALUE"""),0.0)</f>
        <v>0</v>
      </c>
      <c r="G57" s="4">
        <f>IFERROR(__xludf.DUMMYFUNCTION("""COMPUTED_VALUE"""),0.0)</f>
        <v>0</v>
      </c>
      <c r="H57" s="4">
        <f>IFERROR(__xludf.DUMMYFUNCTION("""COMPUTED_VALUE"""),0.0)</f>
        <v>0</v>
      </c>
      <c r="I57" s="4">
        <f>IFERROR(__xludf.DUMMYFUNCTION("""COMPUTED_VALUE"""),0.0)</f>
        <v>0</v>
      </c>
      <c r="J57" s="5">
        <f>IFERROR(__xludf.DUMMYFUNCTION("""COMPUTED_VALUE"""),0.0)</f>
        <v>0</v>
      </c>
      <c r="K57" s="5">
        <f>IFERROR(__xludf.DUMMYFUNCTION("""COMPUTED_VALUE"""),0.0)</f>
        <v>0</v>
      </c>
      <c r="L57" s="5">
        <f>IFERROR(__xludf.DUMMYFUNCTION("""COMPUTED_VALUE"""),0.0)</f>
        <v>0</v>
      </c>
      <c r="M57" s="5">
        <f>IFERROR(__xludf.DUMMYFUNCTION("""COMPUTED_VALUE"""),0.0)</f>
        <v>0</v>
      </c>
      <c r="N57" s="6">
        <f>IFERROR(__xludf.DUMMYFUNCTION("""COMPUTED_VALUE"""),0.0)</f>
        <v>0</v>
      </c>
    </row>
    <row r="58" ht="15.75" customHeight="1">
      <c r="A58" s="3">
        <f>IFERROR(__xludf.DUMMYFUNCTION("""COMPUTED_VALUE"""),44618.0)</f>
        <v>44618</v>
      </c>
      <c r="B58" s="4">
        <f>IFERROR(__xludf.DUMMYFUNCTION("""COMPUTED_VALUE"""),0.0)</f>
        <v>0</v>
      </c>
      <c r="C58" s="4">
        <f>IFERROR(__xludf.DUMMYFUNCTION("""COMPUTED_VALUE"""),0.0)</f>
        <v>0</v>
      </c>
      <c r="D58" s="4">
        <f>IFERROR(__xludf.DUMMYFUNCTION("""COMPUTED_VALUE"""),0.0)</f>
        <v>0</v>
      </c>
      <c r="E58" s="4">
        <f>IFERROR(__xludf.DUMMYFUNCTION("""COMPUTED_VALUE"""),0.0)</f>
        <v>0</v>
      </c>
      <c r="F58" s="4">
        <f>IFERROR(__xludf.DUMMYFUNCTION("""COMPUTED_VALUE"""),0.0)</f>
        <v>0</v>
      </c>
      <c r="G58" s="4">
        <f>IFERROR(__xludf.DUMMYFUNCTION("""COMPUTED_VALUE"""),0.0)</f>
        <v>0</v>
      </c>
      <c r="H58" s="4">
        <f>IFERROR(__xludf.DUMMYFUNCTION("""COMPUTED_VALUE"""),0.0)</f>
        <v>0</v>
      </c>
      <c r="I58" s="4">
        <f>IFERROR(__xludf.DUMMYFUNCTION("""COMPUTED_VALUE"""),0.0)</f>
        <v>0</v>
      </c>
      <c r="J58" s="5">
        <f>IFERROR(__xludf.DUMMYFUNCTION("""COMPUTED_VALUE"""),0.0)</f>
        <v>0</v>
      </c>
      <c r="K58" s="5">
        <f>IFERROR(__xludf.DUMMYFUNCTION("""COMPUTED_VALUE"""),0.0)</f>
        <v>0</v>
      </c>
      <c r="L58" s="5">
        <f>IFERROR(__xludf.DUMMYFUNCTION("""COMPUTED_VALUE"""),0.0)</f>
        <v>0</v>
      </c>
      <c r="M58" s="5">
        <f>IFERROR(__xludf.DUMMYFUNCTION("""COMPUTED_VALUE"""),0.0)</f>
        <v>0</v>
      </c>
      <c r="N58" s="6">
        <f>IFERROR(__xludf.DUMMYFUNCTION("""COMPUTED_VALUE"""),0.0)</f>
        <v>0</v>
      </c>
    </row>
    <row r="59" ht="15.75" customHeight="1">
      <c r="A59" s="3">
        <f>IFERROR(__xludf.DUMMYFUNCTION("""COMPUTED_VALUE"""),44619.0)</f>
        <v>44619</v>
      </c>
      <c r="B59" s="4">
        <f>IFERROR(__xludf.DUMMYFUNCTION("""COMPUTED_VALUE"""),0.0)</f>
        <v>0</v>
      </c>
      <c r="C59" s="4">
        <f>IFERROR(__xludf.DUMMYFUNCTION("""COMPUTED_VALUE"""),0.0)</f>
        <v>0</v>
      </c>
      <c r="D59" s="4">
        <f>IFERROR(__xludf.DUMMYFUNCTION("""COMPUTED_VALUE"""),0.0)</f>
        <v>0</v>
      </c>
      <c r="E59" s="4">
        <f>IFERROR(__xludf.DUMMYFUNCTION("""COMPUTED_VALUE"""),0.0)</f>
        <v>0</v>
      </c>
      <c r="F59" s="4">
        <f>IFERROR(__xludf.DUMMYFUNCTION("""COMPUTED_VALUE"""),0.0)</f>
        <v>0</v>
      </c>
      <c r="G59" s="4">
        <f>IFERROR(__xludf.DUMMYFUNCTION("""COMPUTED_VALUE"""),0.0)</f>
        <v>0</v>
      </c>
      <c r="H59" s="4">
        <f>IFERROR(__xludf.DUMMYFUNCTION("""COMPUTED_VALUE"""),0.0)</f>
        <v>0</v>
      </c>
      <c r="I59" s="4">
        <f>IFERROR(__xludf.DUMMYFUNCTION("""COMPUTED_VALUE"""),0.0)</f>
        <v>0</v>
      </c>
      <c r="J59" s="5">
        <f>IFERROR(__xludf.DUMMYFUNCTION("""COMPUTED_VALUE"""),0.0)</f>
        <v>0</v>
      </c>
      <c r="K59" s="5">
        <f>IFERROR(__xludf.DUMMYFUNCTION("""COMPUTED_VALUE"""),0.0)</f>
        <v>0</v>
      </c>
      <c r="L59" s="5">
        <f>IFERROR(__xludf.DUMMYFUNCTION("""COMPUTED_VALUE"""),0.0)</f>
        <v>0</v>
      </c>
      <c r="M59" s="5">
        <f>IFERROR(__xludf.DUMMYFUNCTION("""COMPUTED_VALUE"""),0.0)</f>
        <v>0</v>
      </c>
      <c r="N59" s="6">
        <f>IFERROR(__xludf.DUMMYFUNCTION("""COMPUTED_VALUE"""),0.0)</f>
        <v>0</v>
      </c>
    </row>
    <row r="60" ht="15.75" customHeight="1">
      <c r="A60" s="3">
        <f>IFERROR(__xludf.DUMMYFUNCTION("""COMPUTED_VALUE"""),44620.0)</f>
        <v>44620</v>
      </c>
      <c r="B60" s="4">
        <f>IFERROR(__xludf.DUMMYFUNCTION("""COMPUTED_VALUE"""),0.0)</f>
        <v>0</v>
      </c>
      <c r="C60" s="4">
        <f>IFERROR(__xludf.DUMMYFUNCTION("""COMPUTED_VALUE"""),0.0)</f>
        <v>0</v>
      </c>
      <c r="D60" s="4">
        <f>IFERROR(__xludf.DUMMYFUNCTION("""COMPUTED_VALUE"""),0.0)</f>
        <v>0</v>
      </c>
      <c r="E60" s="4">
        <f>IFERROR(__xludf.DUMMYFUNCTION("""COMPUTED_VALUE"""),0.0)</f>
        <v>0</v>
      </c>
      <c r="F60" s="4">
        <f>IFERROR(__xludf.DUMMYFUNCTION("""COMPUTED_VALUE"""),0.0)</f>
        <v>0</v>
      </c>
      <c r="G60" s="4">
        <f>IFERROR(__xludf.DUMMYFUNCTION("""COMPUTED_VALUE"""),0.0)</f>
        <v>0</v>
      </c>
      <c r="H60" s="4">
        <f>IFERROR(__xludf.DUMMYFUNCTION("""COMPUTED_VALUE"""),0.0)</f>
        <v>0</v>
      </c>
      <c r="I60" s="4">
        <f>IFERROR(__xludf.DUMMYFUNCTION("""COMPUTED_VALUE"""),0.0)</f>
        <v>0</v>
      </c>
      <c r="J60" s="5">
        <f>IFERROR(__xludf.DUMMYFUNCTION("""COMPUTED_VALUE"""),0.0)</f>
        <v>0</v>
      </c>
      <c r="K60" s="5">
        <f>IFERROR(__xludf.DUMMYFUNCTION("""COMPUTED_VALUE"""),0.0)</f>
        <v>0</v>
      </c>
      <c r="L60" s="5">
        <f>IFERROR(__xludf.DUMMYFUNCTION("""COMPUTED_VALUE"""),0.0)</f>
        <v>0</v>
      </c>
      <c r="M60" s="5">
        <f>IFERROR(__xludf.DUMMYFUNCTION("""COMPUTED_VALUE"""),0.0)</f>
        <v>0</v>
      </c>
      <c r="N60" s="6">
        <f>IFERROR(__xludf.DUMMYFUNCTION("""COMPUTED_VALUE"""),0.0)</f>
        <v>0</v>
      </c>
    </row>
    <row r="61" ht="15.75" customHeight="1">
      <c r="A61" s="3">
        <f>IFERROR(__xludf.DUMMYFUNCTION("""COMPUTED_VALUE"""),44621.0)</f>
        <v>44621</v>
      </c>
      <c r="B61" s="4">
        <f>IFERROR(__xludf.DUMMYFUNCTION("""COMPUTED_VALUE"""),0.0)</f>
        <v>0</v>
      </c>
      <c r="C61" s="4">
        <f>IFERROR(__xludf.DUMMYFUNCTION("""COMPUTED_VALUE"""),0.0)</f>
        <v>0</v>
      </c>
      <c r="D61" s="4">
        <f>IFERROR(__xludf.DUMMYFUNCTION("""COMPUTED_VALUE"""),0.0)</f>
        <v>0</v>
      </c>
      <c r="E61" s="4">
        <f>IFERROR(__xludf.DUMMYFUNCTION("""COMPUTED_VALUE"""),0.0)</f>
        <v>0</v>
      </c>
      <c r="F61" s="4">
        <f>IFERROR(__xludf.DUMMYFUNCTION("""COMPUTED_VALUE"""),0.0)</f>
        <v>0</v>
      </c>
      <c r="G61" s="4">
        <f>IFERROR(__xludf.DUMMYFUNCTION("""COMPUTED_VALUE"""),0.0)</f>
        <v>0</v>
      </c>
      <c r="H61" s="4">
        <f>IFERROR(__xludf.DUMMYFUNCTION("""COMPUTED_VALUE"""),0.0)</f>
        <v>0</v>
      </c>
      <c r="I61" s="4">
        <f>IFERROR(__xludf.DUMMYFUNCTION("""COMPUTED_VALUE"""),0.0)</f>
        <v>0</v>
      </c>
      <c r="J61" s="5">
        <f>IFERROR(__xludf.DUMMYFUNCTION("""COMPUTED_VALUE"""),0.0)</f>
        <v>0</v>
      </c>
      <c r="K61" s="5">
        <f>IFERROR(__xludf.DUMMYFUNCTION("""COMPUTED_VALUE"""),0.0)</f>
        <v>0</v>
      </c>
      <c r="L61" s="5">
        <f>IFERROR(__xludf.DUMMYFUNCTION("""COMPUTED_VALUE"""),0.0)</f>
        <v>0</v>
      </c>
      <c r="M61" s="5">
        <f>IFERROR(__xludf.DUMMYFUNCTION("""COMPUTED_VALUE"""),0.0)</f>
        <v>0</v>
      </c>
      <c r="N61" s="6">
        <f>IFERROR(__xludf.DUMMYFUNCTION("""COMPUTED_VALUE"""),0.0)</f>
        <v>0</v>
      </c>
    </row>
    <row r="62" ht="15.75" customHeight="1">
      <c r="A62" s="3">
        <f>IFERROR(__xludf.DUMMYFUNCTION("""COMPUTED_VALUE"""),44622.0)</f>
        <v>44622</v>
      </c>
      <c r="B62" s="4">
        <f>IFERROR(__xludf.DUMMYFUNCTION("""COMPUTED_VALUE"""),0.0)</f>
        <v>0</v>
      </c>
      <c r="C62" s="4">
        <f>IFERROR(__xludf.DUMMYFUNCTION("""COMPUTED_VALUE"""),0.0)</f>
        <v>0</v>
      </c>
      <c r="D62" s="4">
        <f>IFERROR(__xludf.DUMMYFUNCTION("""COMPUTED_VALUE"""),0.0)</f>
        <v>0</v>
      </c>
      <c r="E62" s="4">
        <f>IFERROR(__xludf.DUMMYFUNCTION("""COMPUTED_VALUE"""),0.0)</f>
        <v>0</v>
      </c>
      <c r="F62" s="4">
        <f>IFERROR(__xludf.DUMMYFUNCTION("""COMPUTED_VALUE"""),0.0)</f>
        <v>0</v>
      </c>
      <c r="G62" s="4">
        <f>IFERROR(__xludf.DUMMYFUNCTION("""COMPUTED_VALUE"""),0.0)</f>
        <v>0</v>
      </c>
      <c r="H62" s="4">
        <f>IFERROR(__xludf.DUMMYFUNCTION("""COMPUTED_VALUE"""),0.0)</f>
        <v>0</v>
      </c>
      <c r="I62" s="4">
        <f>IFERROR(__xludf.DUMMYFUNCTION("""COMPUTED_VALUE"""),0.0)</f>
        <v>0</v>
      </c>
      <c r="J62" s="5">
        <f>IFERROR(__xludf.DUMMYFUNCTION("""COMPUTED_VALUE"""),0.0)</f>
        <v>0</v>
      </c>
      <c r="K62" s="5">
        <f>IFERROR(__xludf.DUMMYFUNCTION("""COMPUTED_VALUE"""),0.0)</f>
        <v>0</v>
      </c>
      <c r="L62" s="5">
        <f>IFERROR(__xludf.DUMMYFUNCTION("""COMPUTED_VALUE"""),0.0)</f>
        <v>0</v>
      </c>
      <c r="M62" s="5">
        <f>IFERROR(__xludf.DUMMYFUNCTION("""COMPUTED_VALUE"""),0.0)</f>
        <v>0</v>
      </c>
      <c r="N62" s="6">
        <f>IFERROR(__xludf.DUMMYFUNCTION("""COMPUTED_VALUE"""),0.0)</f>
        <v>0</v>
      </c>
    </row>
    <row r="63" ht="15.75" customHeight="1">
      <c r="A63" s="3">
        <f>IFERROR(__xludf.DUMMYFUNCTION("""COMPUTED_VALUE"""),44623.0)</f>
        <v>44623</v>
      </c>
      <c r="B63" s="4">
        <f>IFERROR(__xludf.DUMMYFUNCTION("""COMPUTED_VALUE"""),0.0)</f>
        <v>0</v>
      </c>
      <c r="C63" s="4">
        <f>IFERROR(__xludf.DUMMYFUNCTION("""COMPUTED_VALUE"""),0.0)</f>
        <v>0</v>
      </c>
      <c r="D63" s="4">
        <f>IFERROR(__xludf.DUMMYFUNCTION("""COMPUTED_VALUE"""),0.0)</f>
        <v>0</v>
      </c>
      <c r="E63" s="4">
        <f>IFERROR(__xludf.DUMMYFUNCTION("""COMPUTED_VALUE"""),0.0)</f>
        <v>0</v>
      </c>
      <c r="F63" s="4">
        <f>IFERROR(__xludf.DUMMYFUNCTION("""COMPUTED_VALUE"""),0.0)</f>
        <v>0</v>
      </c>
      <c r="G63" s="4">
        <f>IFERROR(__xludf.DUMMYFUNCTION("""COMPUTED_VALUE"""),0.0)</f>
        <v>0</v>
      </c>
      <c r="H63" s="4">
        <f>IFERROR(__xludf.DUMMYFUNCTION("""COMPUTED_VALUE"""),0.0)</f>
        <v>0</v>
      </c>
      <c r="I63" s="4">
        <f>IFERROR(__xludf.DUMMYFUNCTION("""COMPUTED_VALUE"""),0.0)</f>
        <v>0</v>
      </c>
      <c r="J63" s="5">
        <f>IFERROR(__xludf.DUMMYFUNCTION("""COMPUTED_VALUE"""),0.0)</f>
        <v>0</v>
      </c>
      <c r="K63" s="5">
        <f>IFERROR(__xludf.DUMMYFUNCTION("""COMPUTED_VALUE"""),0.0)</f>
        <v>0</v>
      </c>
      <c r="L63" s="5">
        <f>IFERROR(__xludf.DUMMYFUNCTION("""COMPUTED_VALUE"""),0.0)</f>
        <v>0</v>
      </c>
      <c r="M63" s="5">
        <f>IFERROR(__xludf.DUMMYFUNCTION("""COMPUTED_VALUE"""),0.0)</f>
        <v>0</v>
      </c>
      <c r="N63" s="6">
        <f>IFERROR(__xludf.DUMMYFUNCTION("""COMPUTED_VALUE"""),0.0)</f>
        <v>0</v>
      </c>
    </row>
    <row r="64" ht="15.75" customHeight="1">
      <c r="A64" s="3">
        <f>IFERROR(__xludf.DUMMYFUNCTION("""COMPUTED_VALUE"""),44624.0)</f>
        <v>44624</v>
      </c>
      <c r="B64" s="4">
        <f>IFERROR(__xludf.DUMMYFUNCTION("""COMPUTED_VALUE"""),0.0)</f>
        <v>0</v>
      </c>
      <c r="C64" s="4">
        <f>IFERROR(__xludf.DUMMYFUNCTION("""COMPUTED_VALUE"""),0.0)</f>
        <v>0</v>
      </c>
      <c r="D64" s="4">
        <f>IFERROR(__xludf.DUMMYFUNCTION("""COMPUTED_VALUE"""),0.0)</f>
        <v>0</v>
      </c>
      <c r="E64" s="4">
        <f>IFERROR(__xludf.DUMMYFUNCTION("""COMPUTED_VALUE"""),0.0)</f>
        <v>0</v>
      </c>
      <c r="F64" s="4">
        <f>IFERROR(__xludf.DUMMYFUNCTION("""COMPUTED_VALUE"""),0.0)</f>
        <v>0</v>
      </c>
      <c r="G64" s="4">
        <f>IFERROR(__xludf.DUMMYFUNCTION("""COMPUTED_VALUE"""),0.0)</f>
        <v>0</v>
      </c>
      <c r="H64" s="4">
        <f>IFERROR(__xludf.DUMMYFUNCTION("""COMPUTED_VALUE"""),0.0)</f>
        <v>0</v>
      </c>
      <c r="I64" s="4">
        <f>IFERROR(__xludf.DUMMYFUNCTION("""COMPUTED_VALUE"""),0.0)</f>
        <v>0</v>
      </c>
      <c r="J64" s="5">
        <f>IFERROR(__xludf.DUMMYFUNCTION("""COMPUTED_VALUE"""),0.0)</f>
        <v>0</v>
      </c>
      <c r="K64" s="5">
        <f>IFERROR(__xludf.DUMMYFUNCTION("""COMPUTED_VALUE"""),0.0)</f>
        <v>0</v>
      </c>
      <c r="L64" s="5">
        <f>IFERROR(__xludf.DUMMYFUNCTION("""COMPUTED_VALUE"""),0.0)</f>
        <v>0</v>
      </c>
      <c r="M64" s="5">
        <f>IFERROR(__xludf.DUMMYFUNCTION("""COMPUTED_VALUE"""),0.0)</f>
        <v>0</v>
      </c>
      <c r="N64" s="6">
        <f>IFERROR(__xludf.DUMMYFUNCTION("""COMPUTED_VALUE"""),0.0)</f>
        <v>0</v>
      </c>
    </row>
    <row r="65" ht="15.75" customHeight="1">
      <c r="A65" s="3">
        <f>IFERROR(__xludf.DUMMYFUNCTION("""COMPUTED_VALUE"""),44625.0)</f>
        <v>44625</v>
      </c>
      <c r="B65" s="4">
        <f>IFERROR(__xludf.DUMMYFUNCTION("""COMPUTED_VALUE"""),0.0)</f>
        <v>0</v>
      </c>
      <c r="C65" s="4">
        <f>IFERROR(__xludf.DUMMYFUNCTION("""COMPUTED_VALUE"""),0.0)</f>
        <v>0</v>
      </c>
      <c r="D65" s="4">
        <f>IFERROR(__xludf.DUMMYFUNCTION("""COMPUTED_VALUE"""),0.0)</f>
        <v>0</v>
      </c>
      <c r="E65" s="4">
        <f>IFERROR(__xludf.DUMMYFUNCTION("""COMPUTED_VALUE"""),0.0)</f>
        <v>0</v>
      </c>
      <c r="F65" s="4">
        <f>IFERROR(__xludf.DUMMYFUNCTION("""COMPUTED_VALUE"""),0.0)</f>
        <v>0</v>
      </c>
      <c r="G65" s="4">
        <f>IFERROR(__xludf.DUMMYFUNCTION("""COMPUTED_VALUE"""),0.0)</f>
        <v>0</v>
      </c>
      <c r="H65" s="4">
        <f>IFERROR(__xludf.DUMMYFUNCTION("""COMPUTED_VALUE"""),0.0)</f>
        <v>0</v>
      </c>
      <c r="I65" s="4">
        <f>IFERROR(__xludf.DUMMYFUNCTION("""COMPUTED_VALUE"""),0.0)</f>
        <v>0</v>
      </c>
      <c r="J65" s="5">
        <f>IFERROR(__xludf.DUMMYFUNCTION("""COMPUTED_VALUE"""),0.0)</f>
        <v>0</v>
      </c>
      <c r="K65" s="5">
        <f>IFERROR(__xludf.DUMMYFUNCTION("""COMPUTED_VALUE"""),0.0)</f>
        <v>0</v>
      </c>
      <c r="L65" s="5">
        <f>IFERROR(__xludf.DUMMYFUNCTION("""COMPUTED_VALUE"""),0.0)</f>
        <v>0</v>
      </c>
      <c r="M65" s="5">
        <f>IFERROR(__xludf.DUMMYFUNCTION("""COMPUTED_VALUE"""),0.0)</f>
        <v>0</v>
      </c>
      <c r="N65" s="6">
        <f>IFERROR(__xludf.DUMMYFUNCTION("""COMPUTED_VALUE"""),0.0)</f>
        <v>0</v>
      </c>
    </row>
    <row r="66" ht="15.75" customHeight="1">
      <c r="A66" s="3">
        <f>IFERROR(__xludf.DUMMYFUNCTION("""COMPUTED_VALUE"""),44626.0)</f>
        <v>44626</v>
      </c>
      <c r="B66" s="4">
        <f>IFERROR(__xludf.DUMMYFUNCTION("""COMPUTED_VALUE"""),0.0)</f>
        <v>0</v>
      </c>
      <c r="C66" s="4">
        <f>IFERROR(__xludf.DUMMYFUNCTION("""COMPUTED_VALUE"""),0.0)</f>
        <v>0</v>
      </c>
      <c r="D66" s="4">
        <f>IFERROR(__xludf.DUMMYFUNCTION("""COMPUTED_VALUE"""),0.0)</f>
        <v>0</v>
      </c>
      <c r="E66" s="4">
        <f>IFERROR(__xludf.DUMMYFUNCTION("""COMPUTED_VALUE"""),0.0)</f>
        <v>0</v>
      </c>
      <c r="F66" s="4">
        <f>IFERROR(__xludf.DUMMYFUNCTION("""COMPUTED_VALUE"""),0.0)</f>
        <v>0</v>
      </c>
      <c r="G66" s="4">
        <f>IFERROR(__xludf.DUMMYFUNCTION("""COMPUTED_VALUE"""),0.0)</f>
        <v>0</v>
      </c>
      <c r="H66" s="4">
        <f>IFERROR(__xludf.DUMMYFUNCTION("""COMPUTED_VALUE"""),0.0)</f>
        <v>0</v>
      </c>
      <c r="I66" s="4">
        <f>IFERROR(__xludf.DUMMYFUNCTION("""COMPUTED_VALUE"""),0.0)</f>
        <v>0</v>
      </c>
      <c r="J66" s="5">
        <f>IFERROR(__xludf.DUMMYFUNCTION("""COMPUTED_VALUE"""),0.0)</f>
        <v>0</v>
      </c>
      <c r="K66" s="5">
        <f>IFERROR(__xludf.DUMMYFUNCTION("""COMPUTED_VALUE"""),0.0)</f>
        <v>0</v>
      </c>
      <c r="L66" s="5">
        <f>IFERROR(__xludf.DUMMYFUNCTION("""COMPUTED_VALUE"""),0.0)</f>
        <v>0</v>
      </c>
      <c r="M66" s="5">
        <f>IFERROR(__xludf.DUMMYFUNCTION("""COMPUTED_VALUE"""),0.0)</f>
        <v>0</v>
      </c>
      <c r="N66" s="6">
        <f>IFERROR(__xludf.DUMMYFUNCTION("""COMPUTED_VALUE"""),0.0)</f>
        <v>0</v>
      </c>
    </row>
    <row r="67" ht="15.75" customHeight="1">
      <c r="A67" s="3">
        <f>IFERROR(__xludf.DUMMYFUNCTION("""COMPUTED_VALUE"""),44627.0)</f>
        <v>44627</v>
      </c>
      <c r="B67" s="4">
        <f>IFERROR(__xludf.DUMMYFUNCTION("""COMPUTED_VALUE"""),0.0)</f>
        <v>0</v>
      </c>
      <c r="C67" s="4">
        <f>IFERROR(__xludf.DUMMYFUNCTION("""COMPUTED_VALUE"""),0.0)</f>
        <v>0</v>
      </c>
      <c r="D67" s="4">
        <f>IFERROR(__xludf.DUMMYFUNCTION("""COMPUTED_VALUE"""),0.0)</f>
        <v>0</v>
      </c>
      <c r="E67" s="4">
        <f>IFERROR(__xludf.DUMMYFUNCTION("""COMPUTED_VALUE"""),0.0)</f>
        <v>0</v>
      </c>
      <c r="F67" s="4">
        <f>IFERROR(__xludf.DUMMYFUNCTION("""COMPUTED_VALUE"""),0.0)</f>
        <v>0</v>
      </c>
      <c r="G67" s="4">
        <f>IFERROR(__xludf.DUMMYFUNCTION("""COMPUTED_VALUE"""),0.0)</f>
        <v>0</v>
      </c>
      <c r="H67" s="4">
        <f>IFERROR(__xludf.DUMMYFUNCTION("""COMPUTED_VALUE"""),0.0)</f>
        <v>0</v>
      </c>
      <c r="I67" s="4">
        <f>IFERROR(__xludf.DUMMYFUNCTION("""COMPUTED_VALUE"""),0.0)</f>
        <v>0</v>
      </c>
      <c r="J67" s="5">
        <f>IFERROR(__xludf.DUMMYFUNCTION("""COMPUTED_VALUE"""),0.0)</f>
        <v>0</v>
      </c>
      <c r="K67" s="5">
        <f>IFERROR(__xludf.DUMMYFUNCTION("""COMPUTED_VALUE"""),0.0)</f>
        <v>0</v>
      </c>
      <c r="L67" s="5">
        <f>IFERROR(__xludf.DUMMYFUNCTION("""COMPUTED_VALUE"""),0.0)</f>
        <v>0</v>
      </c>
      <c r="M67" s="5">
        <f>IFERROR(__xludf.DUMMYFUNCTION("""COMPUTED_VALUE"""),0.0)</f>
        <v>0</v>
      </c>
      <c r="N67" s="6">
        <f>IFERROR(__xludf.DUMMYFUNCTION("""COMPUTED_VALUE"""),0.0)</f>
        <v>0</v>
      </c>
    </row>
    <row r="68" ht="15.75" customHeight="1">
      <c r="A68" s="3">
        <f>IFERROR(__xludf.DUMMYFUNCTION("""COMPUTED_VALUE"""),44628.0)</f>
        <v>44628</v>
      </c>
      <c r="B68" s="4">
        <f>IFERROR(__xludf.DUMMYFUNCTION("""COMPUTED_VALUE"""),0.0)</f>
        <v>0</v>
      </c>
      <c r="C68" s="4">
        <f>IFERROR(__xludf.DUMMYFUNCTION("""COMPUTED_VALUE"""),0.0)</f>
        <v>0</v>
      </c>
      <c r="D68" s="4">
        <f>IFERROR(__xludf.DUMMYFUNCTION("""COMPUTED_VALUE"""),0.0)</f>
        <v>0</v>
      </c>
      <c r="E68" s="4">
        <f>IFERROR(__xludf.DUMMYFUNCTION("""COMPUTED_VALUE"""),0.0)</f>
        <v>0</v>
      </c>
      <c r="F68" s="4">
        <f>IFERROR(__xludf.DUMMYFUNCTION("""COMPUTED_VALUE"""),0.0)</f>
        <v>0</v>
      </c>
      <c r="G68" s="4">
        <f>IFERROR(__xludf.DUMMYFUNCTION("""COMPUTED_VALUE"""),0.0)</f>
        <v>0</v>
      </c>
      <c r="H68" s="4">
        <f>IFERROR(__xludf.DUMMYFUNCTION("""COMPUTED_VALUE"""),0.0)</f>
        <v>0</v>
      </c>
      <c r="I68" s="4">
        <f>IFERROR(__xludf.DUMMYFUNCTION("""COMPUTED_VALUE"""),0.0)</f>
        <v>0</v>
      </c>
      <c r="J68" s="5">
        <f>IFERROR(__xludf.DUMMYFUNCTION("""COMPUTED_VALUE"""),0.0)</f>
        <v>0</v>
      </c>
      <c r="K68" s="5">
        <f>IFERROR(__xludf.DUMMYFUNCTION("""COMPUTED_VALUE"""),0.0)</f>
        <v>0</v>
      </c>
      <c r="L68" s="5">
        <f>IFERROR(__xludf.DUMMYFUNCTION("""COMPUTED_VALUE"""),0.0)</f>
        <v>0</v>
      </c>
      <c r="M68" s="5">
        <f>IFERROR(__xludf.DUMMYFUNCTION("""COMPUTED_VALUE"""),0.0)</f>
        <v>0</v>
      </c>
      <c r="N68" s="6">
        <f>IFERROR(__xludf.DUMMYFUNCTION("""COMPUTED_VALUE"""),0.0)</f>
        <v>0</v>
      </c>
    </row>
    <row r="69" ht="15.75" customHeight="1">
      <c r="A69" s="3">
        <f>IFERROR(__xludf.DUMMYFUNCTION("""COMPUTED_VALUE"""),44629.0)</f>
        <v>44629</v>
      </c>
      <c r="B69" s="4">
        <f>IFERROR(__xludf.DUMMYFUNCTION("""COMPUTED_VALUE"""),0.0)</f>
        <v>0</v>
      </c>
      <c r="C69" s="4">
        <f>IFERROR(__xludf.DUMMYFUNCTION("""COMPUTED_VALUE"""),0.0)</f>
        <v>0</v>
      </c>
      <c r="D69" s="4">
        <f>IFERROR(__xludf.DUMMYFUNCTION("""COMPUTED_VALUE"""),0.0)</f>
        <v>0</v>
      </c>
      <c r="E69" s="4">
        <f>IFERROR(__xludf.DUMMYFUNCTION("""COMPUTED_VALUE"""),0.0)</f>
        <v>0</v>
      </c>
      <c r="F69" s="4">
        <f>IFERROR(__xludf.DUMMYFUNCTION("""COMPUTED_VALUE"""),0.0)</f>
        <v>0</v>
      </c>
      <c r="G69" s="4">
        <f>IFERROR(__xludf.DUMMYFUNCTION("""COMPUTED_VALUE"""),0.0)</f>
        <v>0</v>
      </c>
      <c r="H69" s="4">
        <f>IFERROR(__xludf.DUMMYFUNCTION("""COMPUTED_VALUE"""),0.0)</f>
        <v>0</v>
      </c>
      <c r="I69" s="4">
        <f>IFERROR(__xludf.DUMMYFUNCTION("""COMPUTED_VALUE"""),0.0)</f>
        <v>0</v>
      </c>
      <c r="J69" s="5">
        <f>IFERROR(__xludf.DUMMYFUNCTION("""COMPUTED_VALUE"""),0.0)</f>
        <v>0</v>
      </c>
      <c r="K69" s="5">
        <f>IFERROR(__xludf.DUMMYFUNCTION("""COMPUTED_VALUE"""),0.0)</f>
        <v>0</v>
      </c>
      <c r="L69" s="5">
        <f>IFERROR(__xludf.DUMMYFUNCTION("""COMPUTED_VALUE"""),0.0)</f>
        <v>0</v>
      </c>
      <c r="M69" s="5">
        <f>IFERROR(__xludf.DUMMYFUNCTION("""COMPUTED_VALUE"""),0.0)</f>
        <v>0</v>
      </c>
      <c r="N69" s="6">
        <f>IFERROR(__xludf.DUMMYFUNCTION("""COMPUTED_VALUE"""),0.0)</f>
        <v>0</v>
      </c>
    </row>
    <row r="70" ht="15.75" customHeight="1">
      <c r="A70" s="3">
        <f>IFERROR(__xludf.DUMMYFUNCTION("""COMPUTED_VALUE"""),44630.0)</f>
        <v>44630</v>
      </c>
      <c r="B70" s="4">
        <f>IFERROR(__xludf.DUMMYFUNCTION("""COMPUTED_VALUE"""),0.0)</f>
        <v>0</v>
      </c>
      <c r="C70" s="4">
        <f>IFERROR(__xludf.DUMMYFUNCTION("""COMPUTED_VALUE"""),0.0)</f>
        <v>0</v>
      </c>
      <c r="D70" s="4">
        <f>IFERROR(__xludf.DUMMYFUNCTION("""COMPUTED_VALUE"""),0.0)</f>
        <v>0</v>
      </c>
      <c r="E70" s="4">
        <f>IFERROR(__xludf.DUMMYFUNCTION("""COMPUTED_VALUE"""),0.0)</f>
        <v>0</v>
      </c>
      <c r="F70" s="4">
        <f>IFERROR(__xludf.DUMMYFUNCTION("""COMPUTED_VALUE"""),0.0)</f>
        <v>0</v>
      </c>
      <c r="G70" s="4">
        <f>IFERROR(__xludf.DUMMYFUNCTION("""COMPUTED_VALUE"""),0.0)</f>
        <v>0</v>
      </c>
      <c r="H70" s="4">
        <f>IFERROR(__xludf.DUMMYFUNCTION("""COMPUTED_VALUE"""),0.0)</f>
        <v>0</v>
      </c>
      <c r="I70" s="4">
        <f>IFERROR(__xludf.DUMMYFUNCTION("""COMPUTED_VALUE"""),0.0)</f>
        <v>0</v>
      </c>
      <c r="J70" s="5">
        <f>IFERROR(__xludf.DUMMYFUNCTION("""COMPUTED_VALUE"""),0.0)</f>
        <v>0</v>
      </c>
      <c r="K70" s="5">
        <f>IFERROR(__xludf.DUMMYFUNCTION("""COMPUTED_VALUE"""),0.0)</f>
        <v>0</v>
      </c>
      <c r="L70" s="5">
        <f>IFERROR(__xludf.DUMMYFUNCTION("""COMPUTED_VALUE"""),0.0)</f>
        <v>0</v>
      </c>
      <c r="M70" s="5">
        <f>IFERROR(__xludf.DUMMYFUNCTION("""COMPUTED_VALUE"""),0.0)</f>
        <v>0</v>
      </c>
      <c r="N70" s="6">
        <f>IFERROR(__xludf.DUMMYFUNCTION("""COMPUTED_VALUE"""),0.0)</f>
        <v>0</v>
      </c>
    </row>
    <row r="71" ht="15.75" customHeight="1">
      <c r="A71" s="3">
        <f>IFERROR(__xludf.DUMMYFUNCTION("""COMPUTED_VALUE"""),44631.0)</f>
        <v>44631</v>
      </c>
      <c r="B71" s="4">
        <f>IFERROR(__xludf.DUMMYFUNCTION("""COMPUTED_VALUE"""),0.0)</f>
        <v>0</v>
      </c>
      <c r="C71" s="4">
        <f>IFERROR(__xludf.DUMMYFUNCTION("""COMPUTED_VALUE"""),0.0)</f>
        <v>0</v>
      </c>
      <c r="D71" s="4">
        <f>IFERROR(__xludf.DUMMYFUNCTION("""COMPUTED_VALUE"""),0.0)</f>
        <v>0</v>
      </c>
      <c r="E71" s="4">
        <f>IFERROR(__xludf.DUMMYFUNCTION("""COMPUTED_VALUE"""),0.0)</f>
        <v>0</v>
      </c>
      <c r="F71" s="4">
        <f>IFERROR(__xludf.DUMMYFUNCTION("""COMPUTED_VALUE"""),0.0)</f>
        <v>0</v>
      </c>
      <c r="G71" s="4">
        <f>IFERROR(__xludf.DUMMYFUNCTION("""COMPUTED_VALUE"""),0.0)</f>
        <v>0</v>
      </c>
      <c r="H71" s="4">
        <f>IFERROR(__xludf.DUMMYFUNCTION("""COMPUTED_VALUE"""),0.0)</f>
        <v>0</v>
      </c>
      <c r="I71" s="4">
        <f>IFERROR(__xludf.DUMMYFUNCTION("""COMPUTED_VALUE"""),0.0)</f>
        <v>0</v>
      </c>
      <c r="J71" s="5">
        <f>IFERROR(__xludf.DUMMYFUNCTION("""COMPUTED_VALUE"""),0.0)</f>
        <v>0</v>
      </c>
      <c r="K71" s="5">
        <f>IFERROR(__xludf.DUMMYFUNCTION("""COMPUTED_VALUE"""),0.0)</f>
        <v>0</v>
      </c>
      <c r="L71" s="5">
        <f>IFERROR(__xludf.DUMMYFUNCTION("""COMPUTED_VALUE"""),0.0)</f>
        <v>0</v>
      </c>
      <c r="M71" s="5">
        <f>IFERROR(__xludf.DUMMYFUNCTION("""COMPUTED_VALUE"""),0.0)</f>
        <v>0</v>
      </c>
      <c r="N71" s="6">
        <f>IFERROR(__xludf.DUMMYFUNCTION("""COMPUTED_VALUE"""),0.0)</f>
        <v>0</v>
      </c>
    </row>
    <row r="72" ht="15.75" customHeight="1">
      <c r="A72" s="3">
        <f>IFERROR(__xludf.DUMMYFUNCTION("""COMPUTED_VALUE"""),44632.0)</f>
        <v>44632</v>
      </c>
      <c r="B72" s="4">
        <f>IFERROR(__xludf.DUMMYFUNCTION("""COMPUTED_VALUE"""),0.0)</f>
        <v>0</v>
      </c>
      <c r="C72" s="4">
        <f>IFERROR(__xludf.DUMMYFUNCTION("""COMPUTED_VALUE"""),0.0)</f>
        <v>0</v>
      </c>
      <c r="D72" s="4">
        <f>IFERROR(__xludf.DUMMYFUNCTION("""COMPUTED_VALUE"""),0.0)</f>
        <v>0</v>
      </c>
      <c r="E72" s="4">
        <f>IFERROR(__xludf.DUMMYFUNCTION("""COMPUTED_VALUE"""),0.0)</f>
        <v>0</v>
      </c>
      <c r="F72" s="4">
        <f>IFERROR(__xludf.DUMMYFUNCTION("""COMPUTED_VALUE"""),0.0)</f>
        <v>0</v>
      </c>
      <c r="G72" s="4">
        <f>IFERROR(__xludf.DUMMYFUNCTION("""COMPUTED_VALUE"""),0.0)</f>
        <v>0</v>
      </c>
      <c r="H72" s="4">
        <f>IFERROR(__xludf.DUMMYFUNCTION("""COMPUTED_VALUE"""),0.0)</f>
        <v>0</v>
      </c>
      <c r="I72" s="4">
        <f>IFERROR(__xludf.DUMMYFUNCTION("""COMPUTED_VALUE"""),0.0)</f>
        <v>0</v>
      </c>
      <c r="J72" s="5">
        <f>IFERROR(__xludf.DUMMYFUNCTION("""COMPUTED_VALUE"""),0.0)</f>
        <v>0</v>
      </c>
      <c r="K72" s="5">
        <f>IFERROR(__xludf.DUMMYFUNCTION("""COMPUTED_VALUE"""),0.0)</f>
        <v>0</v>
      </c>
      <c r="L72" s="5">
        <f>IFERROR(__xludf.DUMMYFUNCTION("""COMPUTED_VALUE"""),0.0)</f>
        <v>0</v>
      </c>
      <c r="M72" s="5">
        <f>IFERROR(__xludf.DUMMYFUNCTION("""COMPUTED_VALUE"""),0.0)</f>
        <v>0</v>
      </c>
      <c r="N72" s="6">
        <f>IFERROR(__xludf.DUMMYFUNCTION("""COMPUTED_VALUE"""),0.0)</f>
        <v>0</v>
      </c>
    </row>
    <row r="73" ht="15.75" customHeight="1">
      <c r="A73" s="3">
        <f>IFERROR(__xludf.DUMMYFUNCTION("""COMPUTED_VALUE"""),44633.0)</f>
        <v>44633</v>
      </c>
      <c r="B73" s="4">
        <f>IFERROR(__xludf.DUMMYFUNCTION("""COMPUTED_VALUE"""),0.0)</f>
        <v>0</v>
      </c>
      <c r="C73" s="4">
        <f>IFERROR(__xludf.DUMMYFUNCTION("""COMPUTED_VALUE"""),0.0)</f>
        <v>0</v>
      </c>
      <c r="D73" s="4">
        <f>IFERROR(__xludf.DUMMYFUNCTION("""COMPUTED_VALUE"""),0.0)</f>
        <v>0</v>
      </c>
      <c r="E73" s="4">
        <f>IFERROR(__xludf.DUMMYFUNCTION("""COMPUTED_VALUE"""),0.0)</f>
        <v>0</v>
      </c>
      <c r="F73" s="4">
        <f>IFERROR(__xludf.DUMMYFUNCTION("""COMPUTED_VALUE"""),0.0)</f>
        <v>0</v>
      </c>
      <c r="G73" s="4">
        <f>IFERROR(__xludf.DUMMYFUNCTION("""COMPUTED_VALUE"""),0.0)</f>
        <v>0</v>
      </c>
      <c r="H73" s="4">
        <f>IFERROR(__xludf.DUMMYFUNCTION("""COMPUTED_VALUE"""),0.0)</f>
        <v>0</v>
      </c>
      <c r="I73" s="4">
        <f>IFERROR(__xludf.DUMMYFUNCTION("""COMPUTED_VALUE"""),0.0)</f>
        <v>0</v>
      </c>
      <c r="J73" s="5">
        <f>IFERROR(__xludf.DUMMYFUNCTION("""COMPUTED_VALUE"""),0.0)</f>
        <v>0</v>
      </c>
      <c r="K73" s="5">
        <f>IFERROR(__xludf.DUMMYFUNCTION("""COMPUTED_VALUE"""),0.0)</f>
        <v>0</v>
      </c>
      <c r="L73" s="5">
        <f>IFERROR(__xludf.DUMMYFUNCTION("""COMPUTED_VALUE"""),0.0)</f>
        <v>0</v>
      </c>
      <c r="M73" s="5">
        <f>IFERROR(__xludf.DUMMYFUNCTION("""COMPUTED_VALUE"""),0.0)</f>
        <v>0</v>
      </c>
      <c r="N73" s="6">
        <f>IFERROR(__xludf.DUMMYFUNCTION("""COMPUTED_VALUE"""),0.0)</f>
        <v>0</v>
      </c>
    </row>
    <row r="74" ht="15.75" customHeight="1">
      <c r="A74" s="3">
        <f>IFERROR(__xludf.DUMMYFUNCTION("""COMPUTED_VALUE"""),44634.0)</f>
        <v>44634</v>
      </c>
      <c r="B74" s="4">
        <f>IFERROR(__xludf.DUMMYFUNCTION("""COMPUTED_VALUE"""),0.0)</f>
        <v>0</v>
      </c>
      <c r="C74" s="4">
        <f>IFERROR(__xludf.DUMMYFUNCTION("""COMPUTED_VALUE"""),0.0)</f>
        <v>0</v>
      </c>
      <c r="D74" s="4">
        <f>IFERROR(__xludf.DUMMYFUNCTION("""COMPUTED_VALUE"""),0.0)</f>
        <v>0</v>
      </c>
      <c r="E74" s="4">
        <f>IFERROR(__xludf.DUMMYFUNCTION("""COMPUTED_VALUE"""),0.0)</f>
        <v>0</v>
      </c>
      <c r="F74" s="4">
        <f>IFERROR(__xludf.DUMMYFUNCTION("""COMPUTED_VALUE"""),0.0)</f>
        <v>0</v>
      </c>
      <c r="G74" s="4">
        <f>IFERROR(__xludf.DUMMYFUNCTION("""COMPUTED_VALUE"""),0.0)</f>
        <v>0</v>
      </c>
      <c r="H74" s="4">
        <f>IFERROR(__xludf.DUMMYFUNCTION("""COMPUTED_VALUE"""),0.0)</f>
        <v>0</v>
      </c>
      <c r="I74" s="4">
        <f>IFERROR(__xludf.DUMMYFUNCTION("""COMPUTED_VALUE"""),0.0)</f>
        <v>0</v>
      </c>
      <c r="J74" s="5">
        <f>IFERROR(__xludf.DUMMYFUNCTION("""COMPUTED_VALUE"""),0.0)</f>
        <v>0</v>
      </c>
      <c r="K74" s="5">
        <f>IFERROR(__xludf.DUMMYFUNCTION("""COMPUTED_VALUE"""),0.0)</f>
        <v>0</v>
      </c>
      <c r="L74" s="5">
        <f>IFERROR(__xludf.DUMMYFUNCTION("""COMPUTED_VALUE"""),0.0)</f>
        <v>0</v>
      </c>
      <c r="M74" s="5">
        <f>IFERROR(__xludf.DUMMYFUNCTION("""COMPUTED_VALUE"""),0.0)</f>
        <v>0</v>
      </c>
      <c r="N74" s="6">
        <f>IFERROR(__xludf.DUMMYFUNCTION("""COMPUTED_VALUE"""),0.0)</f>
        <v>0</v>
      </c>
    </row>
    <row r="75" ht="15.75" customHeight="1">
      <c r="A75" s="3">
        <f>IFERROR(__xludf.DUMMYFUNCTION("""COMPUTED_VALUE"""),44635.0)</f>
        <v>44635</v>
      </c>
      <c r="B75" s="4">
        <f>IFERROR(__xludf.DUMMYFUNCTION("""COMPUTED_VALUE"""),0.0)</f>
        <v>0</v>
      </c>
      <c r="C75" s="4">
        <f>IFERROR(__xludf.DUMMYFUNCTION("""COMPUTED_VALUE"""),0.0)</f>
        <v>0</v>
      </c>
      <c r="D75" s="4">
        <f>IFERROR(__xludf.DUMMYFUNCTION("""COMPUTED_VALUE"""),0.0)</f>
        <v>0</v>
      </c>
      <c r="E75" s="4">
        <f>IFERROR(__xludf.DUMMYFUNCTION("""COMPUTED_VALUE"""),0.0)</f>
        <v>0</v>
      </c>
      <c r="F75" s="4">
        <f>IFERROR(__xludf.DUMMYFUNCTION("""COMPUTED_VALUE"""),0.0)</f>
        <v>0</v>
      </c>
      <c r="G75" s="4">
        <f>IFERROR(__xludf.DUMMYFUNCTION("""COMPUTED_VALUE"""),0.0)</f>
        <v>0</v>
      </c>
      <c r="H75" s="4">
        <f>IFERROR(__xludf.DUMMYFUNCTION("""COMPUTED_VALUE"""),0.0)</f>
        <v>0</v>
      </c>
      <c r="I75" s="4">
        <f>IFERROR(__xludf.DUMMYFUNCTION("""COMPUTED_VALUE"""),0.0)</f>
        <v>0</v>
      </c>
      <c r="J75" s="5">
        <f>IFERROR(__xludf.DUMMYFUNCTION("""COMPUTED_VALUE"""),0.0)</f>
        <v>0</v>
      </c>
      <c r="K75" s="5">
        <f>IFERROR(__xludf.DUMMYFUNCTION("""COMPUTED_VALUE"""),0.0)</f>
        <v>0</v>
      </c>
      <c r="L75" s="5">
        <f>IFERROR(__xludf.DUMMYFUNCTION("""COMPUTED_VALUE"""),0.0)</f>
        <v>0</v>
      </c>
      <c r="M75" s="5">
        <f>IFERROR(__xludf.DUMMYFUNCTION("""COMPUTED_VALUE"""),0.0)</f>
        <v>0</v>
      </c>
      <c r="N75" s="6">
        <f>IFERROR(__xludf.DUMMYFUNCTION("""COMPUTED_VALUE"""),0.0)</f>
        <v>0</v>
      </c>
    </row>
    <row r="76" ht="15.75" customHeight="1">
      <c r="A76" s="3">
        <f>IFERROR(__xludf.DUMMYFUNCTION("""COMPUTED_VALUE"""),44636.0)</f>
        <v>44636</v>
      </c>
      <c r="B76" s="4">
        <f>IFERROR(__xludf.DUMMYFUNCTION("""COMPUTED_VALUE"""),0.0)</f>
        <v>0</v>
      </c>
      <c r="C76" s="4">
        <f>IFERROR(__xludf.DUMMYFUNCTION("""COMPUTED_VALUE"""),0.0)</f>
        <v>0</v>
      </c>
      <c r="D76" s="4">
        <f>IFERROR(__xludf.DUMMYFUNCTION("""COMPUTED_VALUE"""),0.0)</f>
        <v>0</v>
      </c>
      <c r="E76" s="4">
        <f>IFERROR(__xludf.DUMMYFUNCTION("""COMPUTED_VALUE"""),0.0)</f>
        <v>0</v>
      </c>
      <c r="F76" s="4">
        <f>IFERROR(__xludf.DUMMYFUNCTION("""COMPUTED_VALUE"""),0.0)</f>
        <v>0</v>
      </c>
      <c r="G76" s="4">
        <f>IFERROR(__xludf.DUMMYFUNCTION("""COMPUTED_VALUE"""),0.0)</f>
        <v>0</v>
      </c>
      <c r="H76" s="4">
        <f>IFERROR(__xludf.DUMMYFUNCTION("""COMPUTED_VALUE"""),0.0)</f>
        <v>0</v>
      </c>
      <c r="I76" s="4">
        <f>IFERROR(__xludf.DUMMYFUNCTION("""COMPUTED_VALUE"""),0.0)</f>
        <v>0</v>
      </c>
      <c r="J76" s="5">
        <f>IFERROR(__xludf.DUMMYFUNCTION("""COMPUTED_VALUE"""),0.0)</f>
        <v>0</v>
      </c>
      <c r="K76" s="5">
        <f>IFERROR(__xludf.DUMMYFUNCTION("""COMPUTED_VALUE"""),0.0)</f>
        <v>0</v>
      </c>
      <c r="L76" s="5">
        <f>IFERROR(__xludf.DUMMYFUNCTION("""COMPUTED_VALUE"""),0.0)</f>
        <v>0</v>
      </c>
      <c r="M76" s="5">
        <f>IFERROR(__xludf.DUMMYFUNCTION("""COMPUTED_VALUE"""),0.0)</f>
        <v>0</v>
      </c>
      <c r="N76" s="6">
        <f>IFERROR(__xludf.DUMMYFUNCTION("""COMPUTED_VALUE"""),0.0)</f>
        <v>0</v>
      </c>
    </row>
    <row r="77" ht="15.75" customHeight="1">
      <c r="A77" s="3">
        <f>IFERROR(__xludf.DUMMYFUNCTION("""COMPUTED_VALUE"""),44637.0)</f>
        <v>44637</v>
      </c>
      <c r="B77" s="4">
        <f>IFERROR(__xludf.DUMMYFUNCTION("""COMPUTED_VALUE"""),0.0)</f>
        <v>0</v>
      </c>
      <c r="C77" s="4">
        <f>IFERROR(__xludf.DUMMYFUNCTION("""COMPUTED_VALUE"""),0.0)</f>
        <v>0</v>
      </c>
      <c r="D77" s="4">
        <f>IFERROR(__xludf.DUMMYFUNCTION("""COMPUTED_VALUE"""),0.0)</f>
        <v>0</v>
      </c>
      <c r="E77" s="4">
        <f>IFERROR(__xludf.DUMMYFUNCTION("""COMPUTED_VALUE"""),0.0)</f>
        <v>0</v>
      </c>
      <c r="F77" s="4">
        <f>IFERROR(__xludf.DUMMYFUNCTION("""COMPUTED_VALUE"""),0.0)</f>
        <v>0</v>
      </c>
      <c r="G77" s="4">
        <f>IFERROR(__xludf.DUMMYFUNCTION("""COMPUTED_VALUE"""),0.0)</f>
        <v>0</v>
      </c>
      <c r="H77" s="4">
        <f>IFERROR(__xludf.DUMMYFUNCTION("""COMPUTED_VALUE"""),0.0)</f>
        <v>0</v>
      </c>
      <c r="I77" s="4">
        <f>IFERROR(__xludf.DUMMYFUNCTION("""COMPUTED_VALUE"""),0.0)</f>
        <v>0</v>
      </c>
      <c r="J77" s="5">
        <f>IFERROR(__xludf.DUMMYFUNCTION("""COMPUTED_VALUE"""),0.0)</f>
        <v>0</v>
      </c>
      <c r="K77" s="5">
        <f>IFERROR(__xludf.DUMMYFUNCTION("""COMPUTED_VALUE"""),0.0)</f>
        <v>0</v>
      </c>
      <c r="L77" s="5">
        <f>IFERROR(__xludf.DUMMYFUNCTION("""COMPUTED_VALUE"""),0.0)</f>
        <v>0</v>
      </c>
      <c r="M77" s="5">
        <f>IFERROR(__xludf.DUMMYFUNCTION("""COMPUTED_VALUE"""),0.0)</f>
        <v>0</v>
      </c>
      <c r="N77" s="6">
        <f>IFERROR(__xludf.DUMMYFUNCTION("""COMPUTED_VALUE"""),0.0)</f>
        <v>0</v>
      </c>
    </row>
    <row r="78" ht="15.75" customHeight="1">
      <c r="A78" s="3">
        <f>IFERROR(__xludf.DUMMYFUNCTION("""COMPUTED_VALUE"""),44638.0)</f>
        <v>44638</v>
      </c>
      <c r="B78" s="4">
        <f>IFERROR(__xludf.DUMMYFUNCTION("""COMPUTED_VALUE"""),0.0)</f>
        <v>0</v>
      </c>
      <c r="C78" s="4">
        <f>IFERROR(__xludf.DUMMYFUNCTION("""COMPUTED_VALUE"""),0.0)</f>
        <v>0</v>
      </c>
      <c r="D78" s="4">
        <f>IFERROR(__xludf.DUMMYFUNCTION("""COMPUTED_VALUE"""),0.0)</f>
        <v>0</v>
      </c>
      <c r="E78" s="4">
        <f>IFERROR(__xludf.DUMMYFUNCTION("""COMPUTED_VALUE"""),0.0)</f>
        <v>0</v>
      </c>
      <c r="F78" s="4">
        <f>IFERROR(__xludf.DUMMYFUNCTION("""COMPUTED_VALUE"""),0.0)</f>
        <v>0</v>
      </c>
      <c r="G78" s="4">
        <f>IFERROR(__xludf.DUMMYFUNCTION("""COMPUTED_VALUE"""),0.0)</f>
        <v>0</v>
      </c>
      <c r="H78" s="4">
        <f>IFERROR(__xludf.DUMMYFUNCTION("""COMPUTED_VALUE"""),0.0)</f>
        <v>0</v>
      </c>
      <c r="I78" s="4">
        <f>IFERROR(__xludf.DUMMYFUNCTION("""COMPUTED_VALUE"""),0.0)</f>
        <v>0</v>
      </c>
      <c r="J78" s="5">
        <f>IFERROR(__xludf.DUMMYFUNCTION("""COMPUTED_VALUE"""),0.0)</f>
        <v>0</v>
      </c>
      <c r="K78" s="5">
        <f>IFERROR(__xludf.DUMMYFUNCTION("""COMPUTED_VALUE"""),0.0)</f>
        <v>0</v>
      </c>
      <c r="L78" s="5">
        <f>IFERROR(__xludf.DUMMYFUNCTION("""COMPUTED_VALUE"""),0.0)</f>
        <v>0</v>
      </c>
      <c r="M78" s="5">
        <f>IFERROR(__xludf.DUMMYFUNCTION("""COMPUTED_VALUE"""),0.0)</f>
        <v>0</v>
      </c>
      <c r="N78" s="6">
        <f>IFERROR(__xludf.DUMMYFUNCTION("""COMPUTED_VALUE"""),0.0)</f>
        <v>0</v>
      </c>
    </row>
    <row r="79" ht="15.75" customHeight="1">
      <c r="A79" s="3">
        <f>IFERROR(__xludf.DUMMYFUNCTION("""COMPUTED_VALUE"""),44639.0)</f>
        <v>44639</v>
      </c>
      <c r="B79" s="4">
        <f>IFERROR(__xludf.DUMMYFUNCTION("""COMPUTED_VALUE"""),0.0)</f>
        <v>0</v>
      </c>
      <c r="C79" s="4">
        <f>IFERROR(__xludf.DUMMYFUNCTION("""COMPUTED_VALUE"""),0.0)</f>
        <v>0</v>
      </c>
      <c r="D79" s="4">
        <f>IFERROR(__xludf.DUMMYFUNCTION("""COMPUTED_VALUE"""),0.0)</f>
        <v>0</v>
      </c>
      <c r="E79" s="4">
        <f>IFERROR(__xludf.DUMMYFUNCTION("""COMPUTED_VALUE"""),0.0)</f>
        <v>0</v>
      </c>
      <c r="F79" s="4">
        <f>IFERROR(__xludf.DUMMYFUNCTION("""COMPUTED_VALUE"""),0.0)</f>
        <v>0</v>
      </c>
      <c r="G79" s="4">
        <f>IFERROR(__xludf.DUMMYFUNCTION("""COMPUTED_VALUE"""),0.0)</f>
        <v>0</v>
      </c>
      <c r="H79" s="4">
        <f>IFERROR(__xludf.DUMMYFUNCTION("""COMPUTED_VALUE"""),0.0)</f>
        <v>0</v>
      </c>
      <c r="I79" s="4">
        <f>IFERROR(__xludf.DUMMYFUNCTION("""COMPUTED_VALUE"""),0.0)</f>
        <v>0</v>
      </c>
      <c r="J79" s="5">
        <f>IFERROR(__xludf.DUMMYFUNCTION("""COMPUTED_VALUE"""),0.0)</f>
        <v>0</v>
      </c>
      <c r="K79" s="5">
        <f>IFERROR(__xludf.DUMMYFUNCTION("""COMPUTED_VALUE"""),0.0)</f>
        <v>0</v>
      </c>
      <c r="L79" s="5">
        <f>IFERROR(__xludf.DUMMYFUNCTION("""COMPUTED_VALUE"""),0.0)</f>
        <v>0</v>
      </c>
      <c r="M79" s="5">
        <f>IFERROR(__xludf.DUMMYFUNCTION("""COMPUTED_VALUE"""),0.0)</f>
        <v>0</v>
      </c>
      <c r="N79" s="6">
        <f>IFERROR(__xludf.DUMMYFUNCTION("""COMPUTED_VALUE"""),0.0)</f>
        <v>0</v>
      </c>
    </row>
    <row r="80" ht="15.75" customHeight="1">
      <c r="A80" s="3">
        <f>IFERROR(__xludf.DUMMYFUNCTION("""COMPUTED_VALUE"""),44640.0)</f>
        <v>44640</v>
      </c>
      <c r="B80" s="4">
        <f>IFERROR(__xludf.DUMMYFUNCTION("""COMPUTED_VALUE"""),0.0)</f>
        <v>0</v>
      </c>
      <c r="C80" s="4">
        <f>IFERROR(__xludf.DUMMYFUNCTION("""COMPUTED_VALUE"""),0.0)</f>
        <v>0</v>
      </c>
      <c r="D80" s="4">
        <f>IFERROR(__xludf.DUMMYFUNCTION("""COMPUTED_VALUE"""),0.0)</f>
        <v>0</v>
      </c>
      <c r="E80" s="4">
        <f>IFERROR(__xludf.DUMMYFUNCTION("""COMPUTED_VALUE"""),0.0)</f>
        <v>0</v>
      </c>
      <c r="F80" s="4">
        <f>IFERROR(__xludf.DUMMYFUNCTION("""COMPUTED_VALUE"""),0.0)</f>
        <v>0</v>
      </c>
      <c r="G80" s="4">
        <f>IFERROR(__xludf.DUMMYFUNCTION("""COMPUTED_VALUE"""),0.0)</f>
        <v>0</v>
      </c>
      <c r="H80" s="4">
        <f>IFERROR(__xludf.DUMMYFUNCTION("""COMPUTED_VALUE"""),0.0)</f>
        <v>0</v>
      </c>
      <c r="I80" s="4">
        <f>IFERROR(__xludf.DUMMYFUNCTION("""COMPUTED_VALUE"""),0.0)</f>
        <v>0</v>
      </c>
      <c r="J80" s="5">
        <f>IFERROR(__xludf.DUMMYFUNCTION("""COMPUTED_VALUE"""),0.0)</f>
        <v>0</v>
      </c>
      <c r="K80" s="5">
        <f>IFERROR(__xludf.DUMMYFUNCTION("""COMPUTED_VALUE"""),0.0)</f>
        <v>0</v>
      </c>
      <c r="L80" s="5">
        <f>IFERROR(__xludf.DUMMYFUNCTION("""COMPUTED_VALUE"""),0.0)</f>
        <v>0</v>
      </c>
      <c r="M80" s="5">
        <f>IFERROR(__xludf.DUMMYFUNCTION("""COMPUTED_VALUE"""),0.0)</f>
        <v>0</v>
      </c>
      <c r="N80" s="6">
        <f>IFERROR(__xludf.DUMMYFUNCTION("""COMPUTED_VALUE"""),0.0)</f>
        <v>0</v>
      </c>
    </row>
    <row r="81" ht="15.75" customHeight="1">
      <c r="A81" s="3">
        <f>IFERROR(__xludf.DUMMYFUNCTION("""COMPUTED_VALUE"""),44641.0)</f>
        <v>44641</v>
      </c>
      <c r="B81" s="4">
        <f>IFERROR(__xludf.DUMMYFUNCTION("""COMPUTED_VALUE"""),0.0)</f>
        <v>0</v>
      </c>
      <c r="C81" s="4">
        <f>IFERROR(__xludf.DUMMYFUNCTION("""COMPUTED_VALUE"""),0.0)</f>
        <v>0</v>
      </c>
      <c r="D81" s="4">
        <f>IFERROR(__xludf.DUMMYFUNCTION("""COMPUTED_VALUE"""),0.0)</f>
        <v>0</v>
      </c>
      <c r="E81" s="4">
        <f>IFERROR(__xludf.DUMMYFUNCTION("""COMPUTED_VALUE"""),0.0)</f>
        <v>0</v>
      </c>
      <c r="F81" s="4">
        <f>IFERROR(__xludf.DUMMYFUNCTION("""COMPUTED_VALUE"""),0.0)</f>
        <v>0</v>
      </c>
      <c r="G81" s="4">
        <f>IFERROR(__xludf.DUMMYFUNCTION("""COMPUTED_VALUE"""),0.0)</f>
        <v>0</v>
      </c>
      <c r="H81" s="4">
        <f>IFERROR(__xludf.DUMMYFUNCTION("""COMPUTED_VALUE"""),0.0)</f>
        <v>0</v>
      </c>
      <c r="I81" s="4">
        <f>IFERROR(__xludf.DUMMYFUNCTION("""COMPUTED_VALUE"""),0.0)</f>
        <v>0</v>
      </c>
      <c r="J81" s="5">
        <f>IFERROR(__xludf.DUMMYFUNCTION("""COMPUTED_VALUE"""),0.0)</f>
        <v>0</v>
      </c>
      <c r="K81" s="5">
        <f>IFERROR(__xludf.DUMMYFUNCTION("""COMPUTED_VALUE"""),0.0)</f>
        <v>0</v>
      </c>
      <c r="L81" s="5">
        <f>IFERROR(__xludf.DUMMYFUNCTION("""COMPUTED_VALUE"""),0.0)</f>
        <v>0</v>
      </c>
      <c r="M81" s="5">
        <f>IFERROR(__xludf.DUMMYFUNCTION("""COMPUTED_VALUE"""),0.0)</f>
        <v>0</v>
      </c>
      <c r="N81" s="6">
        <f>IFERROR(__xludf.DUMMYFUNCTION("""COMPUTED_VALUE"""),0.0)</f>
        <v>0</v>
      </c>
    </row>
    <row r="82" ht="15.75" customHeight="1">
      <c r="A82" s="3">
        <f>IFERROR(__xludf.DUMMYFUNCTION("""COMPUTED_VALUE"""),44642.0)</f>
        <v>44642</v>
      </c>
      <c r="B82" s="4">
        <f>IFERROR(__xludf.DUMMYFUNCTION("""COMPUTED_VALUE"""),0.0)</f>
        <v>0</v>
      </c>
      <c r="C82" s="4">
        <f>IFERROR(__xludf.DUMMYFUNCTION("""COMPUTED_VALUE"""),0.0)</f>
        <v>0</v>
      </c>
      <c r="D82" s="4">
        <f>IFERROR(__xludf.DUMMYFUNCTION("""COMPUTED_VALUE"""),0.0)</f>
        <v>0</v>
      </c>
      <c r="E82" s="4">
        <f>IFERROR(__xludf.DUMMYFUNCTION("""COMPUTED_VALUE"""),0.0)</f>
        <v>0</v>
      </c>
      <c r="F82" s="4">
        <f>IFERROR(__xludf.DUMMYFUNCTION("""COMPUTED_VALUE"""),0.0)</f>
        <v>0</v>
      </c>
      <c r="G82" s="4">
        <f>IFERROR(__xludf.DUMMYFUNCTION("""COMPUTED_VALUE"""),0.0)</f>
        <v>0</v>
      </c>
      <c r="H82" s="4">
        <f>IFERROR(__xludf.DUMMYFUNCTION("""COMPUTED_VALUE"""),0.0)</f>
        <v>0</v>
      </c>
      <c r="I82" s="4">
        <f>IFERROR(__xludf.DUMMYFUNCTION("""COMPUTED_VALUE"""),0.0)</f>
        <v>0</v>
      </c>
      <c r="J82" s="5">
        <f>IFERROR(__xludf.DUMMYFUNCTION("""COMPUTED_VALUE"""),0.0)</f>
        <v>0</v>
      </c>
      <c r="K82" s="5">
        <f>IFERROR(__xludf.DUMMYFUNCTION("""COMPUTED_VALUE"""),0.0)</f>
        <v>0</v>
      </c>
      <c r="L82" s="5">
        <f>IFERROR(__xludf.DUMMYFUNCTION("""COMPUTED_VALUE"""),0.0)</f>
        <v>0</v>
      </c>
      <c r="M82" s="5">
        <f>IFERROR(__xludf.DUMMYFUNCTION("""COMPUTED_VALUE"""),0.0)</f>
        <v>0</v>
      </c>
      <c r="N82" s="6">
        <f>IFERROR(__xludf.DUMMYFUNCTION("""COMPUTED_VALUE"""),0.0)</f>
        <v>0</v>
      </c>
    </row>
    <row r="83" ht="15.75" customHeight="1">
      <c r="A83" s="3">
        <f>IFERROR(__xludf.DUMMYFUNCTION("""COMPUTED_VALUE"""),44643.0)</f>
        <v>44643</v>
      </c>
      <c r="B83" s="4">
        <f>IFERROR(__xludf.DUMMYFUNCTION("""COMPUTED_VALUE"""),0.0)</f>
        <v>0</v>
      </c>
      <c r="C83" s="4">
        <f>IFERROR(__xludf.DUMMYFUNCTION("""COMPUTED_VALUE"""),0.0)</f>
        <v>0</v>
      </c>
      <c r="D83" s="4">
        <f>IFERROR(__xludf.DUMMYFUNCTION("""COMPUTED_VALUE"""),0.0)</f>
        <v>0</v>
      </c>
      <c r="E83" s="4">
        <f>IFERROR(__xludf.DUMMYFUNCTION("""COMPUTED_VALUE"""),0.0)</f>
        <v>0</v>
      </c>
      <c r="F83" s="4">
        <f>IFERROR(__xludf.DUMMYFUNCTION("""COMPUTED_VALUE"""),0.0)</f>
        <v>0</v>
      </c>
      <c r="G83" s="4">
        <f>IFERROR(__xludf.DUMMYFUNCTION("""COMPUTED_VALUE"""),0.0)</f>
        <v>0</v>
      </c>
      <c r="H83" s="4">
        <f>IFERROR(__xludf.DUMMYFUNCTION("""COMPUTED_VALUE"""),0.0)</f>
        <v>0</v>
      </c>
      <c r="I83" s="4">
        <f>IFERROR(__xludf.DUMMYFUNCTION("""COMPUTED_VALUE"""),0.0)</f>
        <v>0</v>
      </c>
      <c r="J83" s="5">
        <f>IFERROR(__xludf.DUMMYFUNCTION("""COMPUTED_VALUE"""),0.0)</f>
        <v>0</v>
      </c>
      <c r="K83" s="5">
        <f>IFERROR(__xludf.DUMMYFUNCTION("""COMPUTED_VALUE"""),0.0)</f>
        <v>0</v>
      </c>
      <c r="L83" s="5">
        <f>IFERROR(__xludf.DUMMYFUNCTION("""COMPUTED_VALUE"""),0.0)</f>
        <v>0</v>
      </c>
      <c r="M83" s="5">
        <f>IFERROR(__xludf.DUMMYFUNCTION("""COMPUTED_VALUE"""),0.0)</f>
        <v>0</v>
      </c>
      <c r="N83" s="6">
        <f>IFERROR(__xludf.DUMMYFUNCTION("""COMPUTED_VALUE"""),0.0)</f>
        <v>0</v>
      </c>
    </row>
    <row r="84" ht="15.75" customHeight="1">
      <c r="A84" s="3">
        <f>IFERROR(__xludf.DUMMYFUNCTION("""COMPUTED_VALUE"""),44644.0)</f>
        <v>44644</v>
      </c>
      <c r="B84" s="4">
        <f>IFERROR(__xludf.DUMMYFUNCTION("""COMPUTED_VALUE"""),0.0)</f>
        <v>0</v>
      </c>
      <c r="C84" s="4">
        <f>IFERROR(__xludf.DUMMYFUNCTION("""COMPUTED_VALUE"""),0.0)</f>
        <v>0</v>
      </c>
      <c r="D84" s="4">
        <f>IFERROR(__xludf.DUMMYFUNCTION("""COMPUTED_VALUE"""),0.0)</f>
        <v>0</v>
      </c>
      <c r="E84" s="4">
        <f>IFERROR(__xludf.DUMMYFUNCTION("""COMPUTED_VALUE"""),0.0)</f>
        <v>0</v>
      </c>
      <c r="F84" s="4">
        <f>IFERROR(__xludf.DUMMYFUNCTION("""COMPUTED_VALUE"""),0.0)</f>
        <v>0</v>
      </c>
      <c r="G84" s="4">
        <f>IFERROR(__xludf.DUMMYFUNCTION("""COMPUTED_VALUE"""),0.0)</f>
        <v>0</v>
      </c>
      <c r="H84" s="4">
        <f>IFERROR(__xludf.DUMMYFUNCTION("""COMPUTED_VALUE"""),0.0)</f>
        <v>0</v>
      </c>
      <c r="I84" s="4">
        <f>IFERROR(__xludf.DUMMYFUNCTION("""COMPUTED_VALUE"""),0.0)</f>
        <v>0</v>
      </c>
      <c r="J84" s="5">
        <f>IFERROR(__xludf.DUMMYFUNCTION("""COMPUTED_VALUE"""),0.0)</f>
        <v>0</v>
      </c>
      <c r="K84" s="5">
        <f>IFERROR(__xludf.DUMMYFUNCTION("""COMPUTED_VALUE"""),0.0)</f>
        <v>0</v>
      </c>
      <c r="L84" s="5">
        <f>IFERROR(__xludf.DUMMYFUNCTION("""COMPUTED_VALUE"""),0.0)</f>
        <v>0</v>
      </c>
      <c r="M84" s="5">
        <f>IFERROR(__xludf.DUMMYFUNCTION("""COMPUTED_VALUE"""),0.0)</f>
        <v>0</v>
      </c>
      <c r="N84" s="6">
        <f>IFERROR(__xludf.DUMMYFUNCTION("""COMPUTED_VALUE"""),0.0)</f>
        <v>0</v>
      </c>
    </row>
    <row r="85" ht="15.75" customHeight="1">
      <c r="A85" s="3">
        <f>IFERROR(__xludf.DUMMYFUNCTION("""COMPUTED_VALUE"""),44645.0)</f>
        <v>44645</v>
      </c>
      <c r="B85" s="4">
        <f>IFERROR(__xludf.DUMMYFUNCTION("""COMPUTED_VALUE"""),0.0)</f>
        <v>0</v>
      </c>
      <c r="C85" s="4">
        <f>IFERROR(__xludf.DUMMYFUNCTION("""COMPUTED_VALUE"""),0.0)</f>
        <v>0</v>
      </c>
      <c r="D85" s="4">
        <f>IFERROR(__xludf.DUMMYFUNCTION("""COMPUTED_VALUE"""),0.0)</f>
        <v>0</v>
      </c>
      <c r="E85" s="4">
        <f>IFERROR(__xludf.DUMMYFUNCTION("""COMPUTED_VALUE"""),0.0)</f>
        <v>0</v>
      </c>
      <c r="F85" s="4">
        <f>IFERROR(__xludf.DUMMYFUNCTION("""COMPUTED_VALUE"""),0.0)</f>
        <v>0</v>
      </c>
      <c r="G85" s="4">
        <f>IFERROR(__xludf.DUMMYFUNCTION("""COMPUTED_VALUE"""),0.0)</f>
        <v>0</v>
      </c>
      <c r="H85" s="4">
        <f>IFERROR(__xludf.DUMMYFUNCTION("""COMPUTED_VALUE"""),0.0)</f>
        <v>0</v>
      </c>
      <c r="I85" s="4">
        <f>IFERROR(__xludf.DUMMYFUNCTION("""COMPUTED_VALUE"""),0.0)</f>
        <v>0</v>
      </c>
      <c r="J85" s="5">
        <f>IFERROR(__xludf.DUMMYFUNCTION("""COMPUTED_VALUE"""),0.0)</f>
        <v>0</v>
      </c>
      <c r="K85" s="5">
        <f>IFERROR(__xludf.DUMMYFUNCTION("""COMPUTED_VALUE"""),0.0)</f>
        <v>0</v>
      </c>
      <c r="L85" s="5">
        <f>IFERROR(__xludf.DUMMYFUNCTION("""COMPUTED_VALUE"""),0.0)</f>
        <v>0</v>
      </c>
      <c r="M85" s="5">
        <f>IFERROR(__xludf.DUMMYFUNCTION("""COMPUTED_VALUE"""),0.0)</f>
        <v>0</v>
      </c>
      <c r="N85" s="6">
        <f>IFERROR(__xludf.DUMMYFUNCTION("""COMPUTED_VALUE"""),0.0)</f>
        <v>0</v>
      </c>
    </row>
    <row r="86" ht="15.75" customHeight="1">
      <c r="A86" s="3">
        <f>IFERROR(__xludf.DUMMYFUNCTION("""COMPUTED_VALUE"""),44646.0)</f>
        <v>44646</v>
      </c>
      <c r="B86" s="4">
        <f>IFERROR(__xludf.DUMMYFUNCTION("""COMPUTED_VALUE"""),0.0)</f>
        <v>0</v>
      </c>
      <c r="C86" s="4">
        <f>IFERROR(__xludf.DUMMYFUNCTION("""COMPUTED_VALUE"""),0.0)</f>
        <v>0</v>
      </c>
      <c r="D86" s="4">
        <f>IFERROR(__xludf.DUMMYFUNCTION("""COMPUTED_VALUE"""),0.0)</f>
        <v>0</v>
      </c>
      <c r="E86" s="4">
        <f>IFERROR(__xludf.DUMMYFUNCTION("""COMPUTED_VALUE"""),0.0)</f>
        <v>0</v>
      </c>
      <c r="F86" s="4">
        <f>IFERROR(__xludf.DUMMYFUNCTION("""COMPUTED_VALUE"""),0.0)</f>
        <v>0</v>
      </c>
      <c r="G86" s="4">
        <f>IFERROR(__xludf.DUMMYFUNCTION("""COMPUTED_VALUE"""),0.0)</f>
        <v>0</v>
      </c>
      <c r="H86" s="4">
        <f>IFERROR(__xludf.DUMMYFUNCTION("""COMPUTED_VALUE"""),0.0)</f>
        <v>0</v>
      </c>
      <c r="I86" s="4">
        <f>IFERROR(__xludf.DUMMYFUNCTION("""COMPUTED_VALUE"""),0.0)</f>
        <v>0</v>
      </c>
      <c r="J86" s="5">
        <f>IFERROR(__xludf.DUMMYFUNCTION("""COMPUTED_VALUE"""),0.0)</f>
        <v>0</v>
      </c>
      <c r="K86" s="5">
        <f>IFERROR(__xludf.DUMMYFUNCTION("""COMPUTED_VALUE"""),0.0)</f>
        <v>0</v>
      </c>
      <c r="L86" s="5">
        <f>IFERROR(__xludf.DUMMYFUNCTION("""COMPUTED_VALUE"""),0.0)</f>
        <v>0</v>
      </c>
      <c r="M86" s="5">
        <f>IFERROR(__xludf.DUMMYFUNCTION("""COMPUTED_VALUE"""),0.0)</f>
        <v>0</v>
      </c>
      <c r="N86" s="6">
        <f>IFERROR(__xludf.DUMMYFUNCTION("""COMPUTED_VALUE"""),0.0)</f>
        <v>0</v>
      </c>
    </row>
    <row r="87" ht="15.75" customHeight="1">
      <c r="A87" s="3">
        <f>IFERROR(__xludf.DUMMYFUNCTION("""COMPUTED_VALUE"""),44647.0)</f>
        <v>44647</v>
      </c>
      <c r="B87" s="4">
        <f>IFERROR(__xludf.DUMMYFUNCTION("""COMPUTED_VALUE"""),0.0)</f>
        <v>0</v>
      </c>
      <c r="C87" s="4">
        <f>IFERROR(__xludf.DUMMYFUNCTION("""COMPUTED_VALUE"""),0.0)</f>
        <v>0</v>
      </c>
      <c r="D87" s="4">
        <f>IFERROR(__xludf.DUMMYFUNCTION("""COMPUTED_VALUE"""),0.0)</f>
        <v>0</v>
      </c>
      <c r="E87" s="4">
        <f>IFERROR(__xludf.DUMMYFUNCTION("""COMPUTED_VALUE"""),0.0)</f>
        <v>0</v>
      </c>
      <c r="F87" s="4">
        <f>IFERROR(__xludf.DUMMYFUNCTION("""COMPUTED_VALUE"""),0.0)</f>
        <v>0</v>
      </c>
      <c r="G87" s="4">
        <f>IFERROR(__xludf.DUMMYFUNCTION("""COMPUTED_VALUE"""),0.0)</f>
        <v>0</v>
      </c>
      <c r="H87" s="4">
        <f>IFERROR(__xludf.DUMMYFUNCTION("""COMPUTED_VALUE"""),0.0)</f>
        <v>0</v>
      </c>
      <c r="I87" s="4">
        <f>IFERROR(__xludf.DUMMYFUNCTION("""COMPUTED_VALUE"""),0.0)</f>
        <v>0</v>
      </c>
      <c r="J87" s="5">
        <f>IFERROR(__xludf.DUMMYFUNCTION("""COMPUTED_VALUE"""),0.0)</f>
        <v>0</v>
      </c>
      <c r="K87" s="5">
        <f>IFERROR(__xludf.DUMMYFUNCTION("""COMPUTED_VALUE"""),0.0)</f>
        <v>0</v>
      </c>
      <c r="L87" s="5">
        <f>IFERROR(__xludf.DUMMYFUNCTION("""COMPUTED_VALUE"""),0.0)</f>
        <v>0</v>
      </c>
      <c r="M87" s="5">
        <f>IFERROR(__xludf.DUMMYFUNCTION("""COMPUTED_VALUE"""),0.0)</f>
        <v>0</v>
      </c>
      <c r="N87" s="6">
        <f>IFERROR(__xludf.DUMMYFUNCTION("""COMPUTED_VALUE"""),0.0)</f>
        <v>0</v>
      </c>
    </row>
    <row r="88" ht="15.75" customHeight="1">
      <c r="A88" s="3">
        <f>IFERROR(__xludf.DUMMYFUNCTION("""COMPUTED_VALUE"""),44648.0)</f>
        <v>44648</v>
      </c>
      <c r="B88" s="4">
        <f>IFERROR(__xludf.DUMMYFUNCTION("""COMPUTED_VALUE"""),0.0)</f>
        <v>0</v>
      </c>
      <c r="C88" s="4">
        <f>IFERROR(__xludf.DUMMYFUNCTION("""COMPUTED_VALUE"""),0.0)</f>
        <v>0</v>
      </c>
      <c r="D88" s="4">
        <f>IFERROR(__xludf.DUMMYFUNCTION("""COMPUTED_VALUE"""),0.0)</f>
        <v>0</v>
      </c>
      <c r="E88" s="4">
        <f>IFERROR(__xludf.DUMMYFUNCTION("""COMPUTED_VALUE"""),0.0)</f>
        <v>0</v>
      </c>
      <c r="F88" s="4">
        <f>IFERROR(__xludf.DUMMYFUNCTION("""COMPUTED_VALUE"""),0.0)</f>
        <v>0</v>
      </c>
      <c r="G88" s="4">
        <f>IFERROR(__xludf.DUMMYFUNCTION("""COMPUTED_VALUE"""),0.0)</f>
        <v>0</v>
      </c>
      <c r="H88" s="4">
        <f>IFERROR(__xludf.DUMMYFUNCTION("""COMPUTED_VALUE"""),0.0)</f>
        <v>0</v>
      </c>
      <c r="I88" s="4">
        <f>IFERROR(__xludf.DUMMYFUNCTION("""COMPUTED_VALUE"""),0.0)</f>
        <v>0</v>
      </c>
      <c r="J88" s="5">
        <f>IFERROR(__xludf.DUMMYFUNCTION("""COMPUTED_VALUE"""),0.0)</f>
        <v>0</v>
      </c>
      <c r="K88" s="5">
        <f>IFERROR(__xludf.DUMMYFUNCTION("""COMPUTED_VALUE"""),0.0)</f>
        <v>0</v>
      </c>
      <c r="L88" s="5">
        <f>IFERROR(__xludf.DUMMYFUNCTION("""COMPUTED_VALUE"""),0.0)</f>
        <v>0</v>
      </c>
      <c r="M88" s="5">
        <f>IFERROR(__xludf.DUMMYFUNCTION("""COMPUTED_VALUE"""),0.0)</f>
        <v>0</v>
      </c>
      <c r="N88" s="6">
        <f>IFERROR(__xludf.DUMMYFUNCTION("""COMPUTED_VALUE"""),0.0)</f>
        <v>0</v>
      </c>
    </row>
    <row r="89" ht="15.75" customHeight="1">
      <c r="A89" s="3">
        <f>IFERROR(__xludf.DUMMYFUNCTION("""COMPUTED_VALUE"""),44649.0)</f>
        <v>44649</v>
      </c>
      <c r="B89" s="4">
        <f>IFERROR(__xludf.DUMMYFUNCTION("""COMPUTED_VALUE"""),0.0)</f>
        <v>0</v>
      </c>
      <c r="C89" s="4">
        <f>IFERROR(__xludf.DUMMYFUNCTION("""COMPUTED_VALUE"""),0.0)</f>
        <v>0</v>
      </c>
      <c r="D89" s="4">
        <f>IFERROR(__xludf.DUMMYFUNCTION("""COMPUTED_VALUE"""),0.0)</f>
        <v>0</v>
      </c>
      <c r="E89" s="4">
        <f>IFERROR(__xludf.DUMMYFUNCTION("""COMPUTED_VALUE"""),0.0)</f>
        <v>0</v>
      </c>
      <c r="F89" s="4">
        <f>IFERROR(__xludf.DUMMYFUNCTION("""COMPUTED_VALUE"""),0.0)</f>
        <v>0</v>
      </c>
      <c r="G89" s="4">
        <f>IFERROR(__xludf.DUMMYFUNCTION("""COMPUTED_VALUE"""),0.0)</f>
        <v>0</v>
      </c>
      <c r="H89" s="4">
        <f>IFERROR(__xludf.DUMMYFUNCTION("""COMPUTED_VALUE"""),0.0)</f>
        <v>0</v>
      </c>
      <c r="I89" s="4">
        <f>IFERROR(__xludf.DUMMYFUNCTION("""COMPUTED_VALUE"""),0.0)</f>
        <v>0</v>
      </c>
      <c r="J89" s="5">
        <f>IFERROR(__xludf.DUMMYFUNCTION("""COMPUTED_VALUE"""),0.0)</f>
        <v>0</v>
      </c>
      <c r="K89" s="5">
        <f>IFERROR(__xludf.DUMMYFUNCTION("""COMPUTED_VALUE"""),0.0)</f>
        <v>0</v>
      </c>
      <c r="L89" s="5">
        <f>IFERROR(__xludf.DUMMYFUNCTION("""COMPUTED_VALUE"""),0.0)</f>
        <v>0</v>
      </c>
      <c r="M89" s="5">
        <f>IFERROR(__xludf.DUMMYFUNCTION("""COMPUTED_VALUE"""),0.0)</f>
        <v>0</v>
      </c>
      <c r="N89" s="6">
        <f>IFERROR(__xludf.DUMMYFUNCTION("""COMPUTED_VALUE"""),0.0)</f>
        <v>0</v>
      </c>
    </row>
    <row r="90" ht="15.75" customHeight="1">
      <c r="A90" s="3">
        <f>IFERROR(__xludf.DUMMYFUNCTION("""COMPUTED_VALUE"""),44650.0)</f>
        <v>44650</v>
      </c>
      <c r="B90" s="4">
        <f>IFERROR(__xludf.DUMMYFUNCTION("""COMPUTED_VALUE"""),0.0)</f>
        <v>0</v>
      </c>
      <c r="C90" s="4">
        <f>IFERROR(__xludf.DUMMYFUNCTION("""COMPUTED_VALUE"""),0.0)</f>
        <v>0</v>
      </c>
      <c r="D90" s="4">
        <f>IFERROR(__xludf.DUMMYFUNCTION("""COMPUTED_VALUE"""),0.0)</f>
        <v>0</v>
      </c>
      <c r="E90" s="4">
        <f>IFERROR(__xludf.DUMMYFUNCTION("""COMPUTED_VALUE"""),0.0)</f>
        <v>0</v>
      </c>
      <c r="F90" s="4">
        <f>IFERROR(__xludf.DUMMYFUNCTION("""COMPUTED_VALUE"""),0.0)</f>
        <v>0</v>
      </c>
      <c r="G90" s="4">
        <f>IFERROR(__xludf.DUMMYFUNCTION("""COMPUTED_VALUE"""),0.0)</f>
        <v>0</v>
      </c>
      <c r="H90" s="4">
        <f>IFERROR(__xludf.DUMMYFUNCTION("""COMPUTED_VALUE"""),0.0)</f>
        <v>0</v>
      </c>
      <c r="I90" s="4">
        <f>IFERROR(__xludf.DUMMYFUNCTION("""COMPUTED_VALUE"""),0.0)</f>
        <v>0</v>
      </c>
      <c r="J90" s="5">
        <f>IFERROR(__xludf.DUMMYFUNCTION("""COMPUTED_VALUE"""),0.0)</f>
        <v>0</v>
      </c>
      <c r="K90" s="5">
        <f>IFERROR(__xludf.DUMMYFUNCTION("""COMPUTED_VALUE"""),0.0)</f>
        <v>0</v>
      </c>
      <c r="L90" s="5">
        <f>IFERROR(__xludf.DUMMYFUNCTION("""COMPUTED_VALUE"""),0.0)</f>
        <v>0</v>
      </c>
      <c r="M90" s="5">
        <f>IFERROR(__xludf.DUMMYFUNCTION("""COMPUTED_VALUE"""),0.0)</f>
        <v>0</v>
      </c>
      <c r="N90" s="6">
        <f>IFERROR(__xludf.DUMMYFUNCTION("""COMPUTED_VALUE"""),0.0)</f>
        <v>0</v>
      </c>
    </row>
    <row r="91" ht="15.75" customHeight="1">
      <c r="A91" s="3">
        <f>IFERROR(__xludf.DUMMYFUNCTION("""COMPUTED_VALUE"""),44651.0)</f>
        <v>44651</v>
      </c>
      <c r="B91" s="4">
        <f>IFERROR(__xludf.DUMMYFUNCTION("""COMPUTED_VALUE"""),0.0)</f>
        <v>0</v>
      </c>
      <c r="C91" s="4">
        <f>IFERROR(__xludf.DUMMYFUNCTION("""COMPUTED_VALUE"""),0.0)</f>
        <v>0</v>
      </c>
      <c r="D91" s="4">
        <f>IFERROR(__xludf.DUMMYFUNCTION("""COMPUTED_VALUE"""),0.0)</f>
        <v>0</v>
      </c>
      <c r="E91" s="4">
        <f>IFERROR(__xludf.DUMMYFUNCTION("""COMPUTED_VALUE"""),0.0)</f>
        <v>0</v>
      </c>
      <c r="F91" s="4">
        <f>IFERROR(__xludf.DUMMYFUNCTION("""COMPUTED_VALUE"""),0.0)</f>
        <v>0</v>
      </c>
      <c r="G91" s="4">
        <f>IFERROR(__xludf.DUMMYFUNCTION("""COMPUTED_VALUE"""),0.0)</f>
        <v>0</v>
      </c>
      <c r="H91" s="4">
        <f>IFERROR(__xludf.DUMMYFUNCTION("""COMPUTED_VALUE"""),0.0)</f>
        <v>0</v>
      </c>
      <c r="I91" s="4">
        <f>IFERROR(__xludf.DUMMYFUNCTION("""COMPUTED_VALUE"""),0.0)</f>
        <v>0</v>
      </c>
      <c r="J91" s="5">
        <f>IFERROR(__xludf.DUMMYFUNCTION("""COMPUTED_VALUE"""),0.0)</f>
        <v>0</v>
      </c>
      <c r="K91" s="5">
        <f>IFERROR(__xludf.DUMMYFUNCTION("""COMPUTED_VALUE"""),0.0)</f>
        <v>0</v>
      </c>
      <c r="L91" s="5">
        <f>IFERROR(__xludf.DUMMYFUNCTION("""COMPUTED_VALUE"""),0.0)</f>
        <v>0</v>
      </c>
      <c r="M91" s="5">
        <f>IFERROR(__xludf.DUMMYFUNCTION("""COMPUTED_VALUE"""),0.0)</f>
        <v>0</v>
      </c>
      <c r="N91" s="6">
        <f>IFERROR(__xludf.DUMMYFUNCTION("""COMPUTED_VALUE"""),0.0)</f>
        <v>0</v>
      </c>
    </row>
    <row r="92" ht="15.75" customHeight="1">
      <c r="A92" s="3">
        <f>IFERROR(__xludf.DUMMYFUNCTION("""COMPUTED_VALUE"""),44652.0)</f>
        <v>44652</v>
      </c>
      <c r="B92" s="4">
        <f>IFERROR(__xludf.DUMMYFUNCTION("""COMPUTED_VALUE"""),0.0)</f>
        <v>0</v>
      </c>
      <c r="C92" s="4">
        <f>IFERROR(__xludf.DUMMYFUNCTION("""COMPUTED_VALUE"""),0.0)</f>
        <v>0</v>
      </c>
      <c r="D92" s="4">
        <f>IFERROR(__xludf.DUMMYFUNCTION("""COMPUTED_VALUE"""),0.0)</f>
        <v>0</v>
      </c>
      <c r="E92" s="4">
        <f>IFERROR(__xludf.DUMMYFUNCTION("""COMPUTED_VALUE"""),0.0)</f>
        <v>0</v>
      </c>
      <c r="F92" s="4">
        <f>IFERROR(__xludf.DUMMYFUNCTION("""COMPUTED_VALUE"""),0.0)</f>
        <v>0</v>
      </c>
      <c r="G92" s="4">
        <f>IFERROR(__xludf.DUMMYFUNCTION("""COMPUTED_VALUE"""),0.0)</f>
        <v>0</v>
      </c>
      <c r="H92" s="4">
        <f>IFERROR(__xludf.DUMMYFUNCTION("""COMPUTED_VALUE"""),0.0)</f>
        <v>0</v>
      </c>
      <c r="I92" s="4">
        <f>IFERROR(__xludf.DUMMYFUNCTION("""COMPUTED_VALUE"""),0.0)</f>
        <v>0</v>
      </c>
      <c r="J92" s="5">
        <f>IFERROR(__xludf.DUMMYFUNCTION("""COMPUTED_VALUE"""),0.0)</f>
        <v>0</v>
      </c>
      <c r="K92" s="5">
        <f>IFERROR(__xludf.DUMMYFUNCTION("""COMPUTED_VALUE"""),0.0)</f>
        <v>0</v>
      </c>
      <c r="L92" s="5">
        <f>IFERROR(__xludf.DUMMYFUNCTION("""COMPUTED_VALUE"""),0.0)</f>
        <v>0</v>
      </c>
      <c r="M92" s="5">
        <f>IFERROR(__xludf.DUMMYFUNCTION("""COMPUTED_VALUE"""),0.0)</f>
        <v>0</v>
      </c>
      <c r="N92" s="6">
        <f>IFERROR(__xludf.DUMMYFUNCTION("""COMPUTED_VALUE"""),0.0)</f>
        <v>0</v>
      </c>
    </row>
    <row r="93" ht="15.75" customHeight="1">
      <c r="A93" s="3">
        <f>IFERROR(__xludf.DUMMYFUNCTION("""COMPUTED_VALUE"""),44653.0)</f>
        <v>44653</v>
      </c>
      <c r="B93" s="4">
        <f>IFERROR(__xludf.DUMMYFUNCTION("""COMPUTED_VALUE"""),0.0)</f>
        <v>0</v>
      </c>
      <c r="C93" s="4">
        <f>IFERROR(__xludf.DUMMYFUNCTION("""COMPUTED_VALUE"""),0.0)</f>
        <v>0</v>
      </c>
      <c r="D93" s="4">
        <f>IFERROR(__xludf.DUMMYFUNCTION("""COMPUTED_VALUE"""),0.0)</f>
        <v>0</v>
      </c>
      <c r="E93" s="4">
        <f>IFERROR(__xludf.DUMMYFUNCTION("""COMPUTED_VALUE"""),0.0)</f>
        <v>0</v>
      </c>
      <c r="F93" s="4">
        <f>IFERROR(__xludf.DUMMYFUNCTION("""COMPUTED_VALUE"""),0.0)</f>
        <v>0</v>
      </c>
      <c r="G93" s="4">
        <f>IFERROR(__xludf.DUMMYFUNCTION("""COMPUTED_VALUE"""),0.0)</f>
        <v>0</v>
      </c>
      <c r="H93" s="4">
        <f>IFERROR(__xludf.DUMMYFUNCTION("""COMPUTED_VALUE"""),0.0)</f>
        <v>0</v>
      </c>
      <c r="I93" s="4">
        <f>IFERROR(__xludf.DUMMYFUNCTION("""COMPUTED_VALUE"""),0.0)</f>
        <v>0</v>
      </c>
      <c r="J93" s="5">
        <f>IFERROR(__xludf.DUMMYFUNCTION("""COMPUTED_VALUE"""),0.0)</f>
        <v>0</v>
      </c>
      <c r="K93" s="5">
        <f>IFERROR(__xludf.DUMMYFUNCTION("""COMPUTED_VALUE"""),0.0)</f>
        <v>0</v>
      </c>
      <c r="L93" s="5">
        <f>IFERROR(__xludf.DUMMYFUNCTION("""COMPUTED_VALUE"""),0.0)</f>
        <v>0</v>
      </c>
      <c r="M93" s="5">
        <f>IFERROR(__xludf.DUMMYFUNCTION("""COMPUTED_VALUE"""),0.0)</f>
        <v>0</v>
      </c>
      <c r="N93" s="6">
        <f>IFERROR(__xludf.DUMMYFUNCTION("""COMPUTED_VALUE"""),0.0)</f>
        <v>0</v>
      </c>
    </row>
    <row r="94" ht="15.75" customHeight="1">
      <c r="A94" s="3">
        <f>IFERROR(__xludf.DUMMYFUNCTION("""COMPUTED_VALUE"""),44654.0)</f>
        <v>44654</v>
      </c>
      <c r="B94" s="4">
        <f>IFERROR(__xludf.DUMMYFUNCTION("""COMPUTED_VALUE"""),0.0)</f>
        <v>0</v>
      </c>
      <c r="C94" s="4">
        <f>IFERROR(__xludf.DUMMYFUNCTION("""COMPUTED_VALUE"""),0.0)</f>
        <v>0</v>
      </c>
      <c r="D94" s="4">
        <f>IFERROR(__xludf.DUMMYFUNCTION("""COMPUTED_VALUE"""),0.0)</f>
        <v>0</v>
      </c>
      <c r="E94" s="4">
        <f>IFERROR(__xludf.DUMMYFUNCTION("""COMPUTED_VALUE"""),0.0)</f>
        <v>0</v>
      </c>
      <c r="F94" s="4">
        <f>IFERROR(__xludf.DUMMYFUNCTION("""COMPUTED_VALUE"""),0.0)</f>
        <v>0</v>
      </c>
      <c r="G94" s="4">
        <f>IFERROR(__xludf.DUMMYFUNCTION("""COMPUTED_VALUE"""),0.0)</f>
        <v>0</v>
      </c>
      <c r="H94" s="4">
        <f>IFERROR(__xludf.DUMMYFUNCTION("""COMPUTED_VALUE"""),0.0)</f>
        <v>0</v>
      </c>
      <c r="I94" s="4">
        <f>IFERROR(__xludf.DUMMYFUNCTION("""COMPUTED_VALUE"""),0.0)</f>
        <v>0</v>
      </c>
      <c r="J94" s="5">
        <f>IFERROR(__xludf.DUMMYFUNCTION("""COMPUTED_VALUE"""),0.0)</f>
        <v>0</v>
      </c>
      <c r="K94" s="5">
        <f>IFERROR(__xludf.DUMMYFUNCTION("""COMPUTED_VALUE"""),0.0)</f>
        <v>0</v>
      </c>
      <c r="L94" s="5">
        <f>IFERROR(__xludf.DUMMYFUNCTION("""COMPUTED_VALUE"""),0.0)</f>
        <v>0</v>
      </c>
      <c r="M94" s="5">
        <f>IFERROR(__xludf.DUMMYFUNCTION("""COMPUTED_VALUE"""),0.0)</f>
        <v>0</v>
      </c>
      <c r="N94" s="6">
        <f>IFERROR(__xludf.DUMMYFUNCTION("""COMPUTED_VALUE"""),0.0)</f>
        <v>0</v>
      </c>
    </row>
    <row r="95" ht="15.75" customHeight="1">
      <c r="A95" s="3">
        <f>IFERROR(__xludf.DUMMYFUNCTION("""COMPUTED_VALUE"""),44655.0)</f>
        <v>44655</v>
      </c>
      <c r="B95" s="4">
        <f>IFERROR(__xludf.DUMMYFUNCTION("""COMPUTED_VALUE"""),0.0)</f>
        <v>0</v>
      </c>
      <c r="C95" s="4">
        <f>IFERROR(__xludf.DUMMYFUNCTION("""COMPUTED_VALUE"""),0.0)</f>
        <v>0</v>
      </c>
      <c r="D95" s="4">
        <f>IFERROR(__xludf.DUMMYFUNCTION("""COMPUTED_VALUE"""),0.0)</f>
        <v>0</v>
      </c>
      <c r="E95" s="4">
        <f>IFERROR(__xludf.DUMMYFUNCTION("""COMPUTED_VALUE"""),0.0)</f>
        <v>0</v>
      </c>
      <c r="F95" s="4">
        <f>IFERROR(__xludf.DUMMYFUNCTION("""COMPUTED_VALUE"""),0.0)</f>
        <v>0</v>
      </c>
      <c r="G95" s="4">
        <f>IFERROR(__xludf.DUMMYFUNCTION("""COMPUTED_VALUE"""),0.0)</f>
        <v>0</v>
      </c>
      <c r="H95" s="4">
        <f>IFERROR(__xludf.DUMMYFUNCTION("""COMPUTED_VALUE"""),0.0)</f>
        <v>0</v>
      </c>
      <c r="I95" s="4">
        <f>IFERROR(__xludf.DUMMYFUNCTION("""COMPUTED_VALUE"""),0.0)</f>
        <v>0</v>
      </c>
      <c r="J95" s="5">
        <f>IFERROR(__xludf.DUMMYFUNCTION("""COMPUTED_VALUE"""),0.0)</f>
        <v>0</v>
      </c>
      <c r="K95" s="5">
        <f>IFERROR(__xludf.DUMMYFUNCTION("""COMPUTED_VALUE"""),0.0)</f>
        <v>0</v>
      </c>
      <c r="L95" s="5">
        <f>IFERROR(__xludf.DUMMYFUNCTION("""COMPUTED_VALUE"""),0.0)</f>
        <v>0</v>
      </c>
      <c r="M95" s="5">
        <f>IFERROR(__xludf.DUMMYFUNCTION("""COMPUTED_VALUE"""),0.0)</f>
        <v>0</v>
      </c>
      <c r="N95" s="6">
        <f>IFERROR(__xludf.DUMMYFUNCTION("""COMPUTED_VALUE"""),0.0)</f>
        <v>0</v>
      </c>
    </row>
    <row r="96" ht="15.75" customHeight="1">
      <c r="A96" s="3">
        <f>IFERROR(__xludf.DUMMYFUNCTION("""COMPUTED_VALUE"""),44656.0)</f>
        <v>44656</v>
      </c>
      <c r="B96" s="4">
        <f>IFERROR(__xludf.DUMMYFUNCTION("""COMPUTED_VALUE"""),0.0)</f>
        <v>0</v>
      </c>
      <c r="C96" s="4">
        <f>IFERROR(__xludf.DUMMYFUNCTION("""COMPUTED_VALUE"""),0.0)</f>
        <v>0</v>
      </c>
      <c r="D96" s="4">
        <f>IFERROR(__xludf.DUMMYFUNCTION("""COMPUTED_VALUE"""),0.0)</f>
        <v>0</v>
      </c>
      <c r="E96" s="4">
        <f>IFERROR(__xludf.DUMMYFUNCTION("""COMPUTED_VALUE"""),0.0)</f>
        <v>0</v>
      </c>
      <c r="F96" s="4">
        <f>IFERROR(__xludf.DUMMYFUNCTION("""COMPUTED_VALUE"""),0.0)</f>
        <v>0</v>
      </c>
      <c r="G96" s="4">
        <f>IFERROR(__xludf.DUMMYFUNCTION("""COMPUTED_VALUE"""),0.0)</f>
        <v>0</v>
      </c>
      <c r="H96" s="4">
        <f>IFERROR(__xludf.DUMMYFUNCTION("""COMPUTED_VALUE"""),0.0)</f>
        <v>0</v>
      </c>
      <c r="I96" s="4">
        <f>IFERROR(__xludf.DUMMYFUNCTION("""COMPUTED_VALUE"""),0.0)</f>
        <v>0</v>
      </c>
      <c r="J96" s="5">
        <f>IFERROR(__xludf.DUMMYFUNCTION("""COMPUTED_VALUE"""),0.0)</f>
        <v>0</v>
      </c>
      <c r="K96" s="5">
        <f>IFERROR(__xludf.DUMMYFUNCTION("""COMPUTED_VALUE"""),0.0)</f>
        <v>0</v>
      </c>
      <c r="L96" s="5">
        <f>IFERROR(__xludf.DUMMYFUNCTION("""COMPUTED_VALUE"""),0.0)</f>
        <v>0</v>
      </c>
      <c r="M96" s="5">
        <f>IFERROR(__xludf.DUMMYFUNCTION("""COMPUTED_VALUE"""),0.0)</f>
        <v>0</v>
      </c>
      <c r="N96" s="6">
        <f>IFERROR(__xludf.DUMMYFUNCTION("""COMPUTED_VALUE"""),0.0)</f>
        <v>0</v>
      </c>
    </row>
    <row r="97" ht="15.75" customHeight="1">
      <c r="A97" s="3">
        <f>IFERROR(__xludf.DUMMYFUNCTION("""COMPUTED_VALUE"""),44657.0)</f>
        <v>44657</v>
      </c>
      <c r="B97" s="4">
        <f>IFERROR(__xludf.DUMMYFUNCTION("""COMPUTED_VALUE"""),0.0)</f>
        <v>0</v>
      </c>
      <c r="C97" s="4">
        <f>IFERROR(__xludf.DUMMYFUNCTION("""COMPUTED_VALUE"""),0.0)</f>
        <v>0</v>
      </c>
      <c r="D97" s="4">
        <f>IFERROR(__xludf.DUMMYFUNCTION("""COMPUTED_VALUE"""),0.0)</f>
        <v>0</v>
      </c>
      <c r="E97" s="4">
        <f>IFERROR(__xludf.DUMMYFUNCTION("""COMPUTED_VALUE"""),0.0)</f>
        <v>0</v>
      </c>
      <c r="F97" s="4">
        <f>IFERROR(__xludf.DUMMYFUNCTION("""COMPUTED_VALUE"""),0.0)</f>
        <v>0</v>
      </c>
      <c r="G97" s="4">
        <f>IFERROR(__xludf.DUMMYFUNCTION("""COMPUTED_VALUE"""),0.0)</f>
        <v>0</v>
      </c>
      <c r="H97" s="4">
        <f>IFERROR(__xludf.DUMMYFUNCTION("""COMPUTED_VALUE"""),0.0)</f>
        <v>0</v>
      </c>
      <c r="I97" s="4">
        <f>IFERROR(__xludf.DUMMYFUNCTION("""COMPUTED_VALUE"""),0.0)</f>
        <v>0</v>
      </c>
      <c r="J97" s="5">
        <f>IFERROR(__xludf.DUMMYFUNCTION("""COMPUTED_VALUE"""),0.0)</f>
        <v>0</v>
      </c>
      <c r="K97" s="5">
        <f>IFERROR(__xludf.DUMMYFUNCTION("""COMPUTED_VALUE"""),0.0)</f>
        <v>0</v>
      </c>
      <c r="L97" s="5">
        <f>IFERROR(__xludf.DUMMYFUNCTION("""COMPUTED_VALUE"""),0.0)</f>
        <v>0</v>
      </c>
      <c r="M97" s="5">
        <f>IFERROR(__xludf.DUMMYFUNCTION("""COMPUTED_VALUE"""),0.0)</f>
        <v>0</v>
      </c>
      <c r="N97" s="6">
        <f>IFERROR(__xludf.DUMMYFUNCTION("""COMPUTED_VALUE"""),0.0)</f>
        <v>0</v>
      </c>
    </row>
    <row r="98" ht="15.75" customHeight="1">
      <c r="A98" s="3">
        <f>IFERROR(__xludf.DUMMYFUNCTION("""COMPUTED_VALUE"""),44658.0)</f>
        <v>44658</v>
      </c>
      <c r="B98" s="4">
        <f>IFERROR(__xludf.DUMMYFUNCTION("""COMPUTED_VALUE"""),0.0)</f>
        <v>0</v>
      </c>
      <c r="C98" s="4">
        <f>IFERROR(__xludf.DUMMYFUNCTION("""COMPUTED_VALUE"""),0.0)</f>
        <v>0</v>
      </c>
      <c r="D98" s="4">
        <f>IFERROR(__xludf.DUMMYFUNCTION("""COMPUTED_VALUE"""),0.0)</f>
        <v>0</v>
      </c>
      <c r="E98" s="4">
        <f>IFERROR(__xludf.DUMMYFUNCTION("""COMPUTED_VALUE"""),0.0)</f>
        <v>0</v>
      </c>
      <c r="F98" s="4">
        <f>IFERROR(__xludf.DUMMYFUNCTION("""COMPUTED_VALUE"""),0.0)</f>
        <v>0</v>
      </c>
      <c r="G98" s="4">
        <f>IFERROR(__xludf.DUMMYFUNCTION("""COMPUTED_VALUE"""),0.0)</f>
        <v>0</v>
      </c>
      <c r="H98" s="4">
        <f>IFERROR(__xludf.DUMMYFUNCTION("""COMPUTED_VALUE"""),0.0)</f>
        <v>0</v>
      </c>
      <c r="I98" s="4">
        <f>IFERROR(__xludf.DUMMYFUNCTION("""COMPUTED_VALUE"""),0.0)</f>
        <v>0</v>
      </c>
      <c r="J98" s="5">
        <f>IFERROR(__xludf.DUMMYFUNCTION("""COMPUTED_VALUE"""),0.0)</f>
        <v>0</v>
      </c>
      <c r="K98" s="5">
        <f>IFERROR(__xludf.DUMMYFUNCTION("""COMPUTED_VALUE"""),0.0)</f>
        <v>0</v>
      </c>
      <c r="L98" s="5">
        <f>IFERROR(__xludf.DUMMYFUNCTION("""COMPUTED_VALUE"""),0.0)</f>
        <v>0</v>
      </c>
      <c r="M98" s="5">
        <f>IFERROR(__xludf.DUMMYFUNCTION("""COMPUTED_VALUE"""),0.0)</f>
        <v>0</v>
      </c>
      <c r="N98" s="6">
        <f>IFERROR(__xludf.DUMMYFUNCTION("""COMPUTED_VALUE"""),0.0)</f>
        <v>0</v>
      </c>
    </row>
    <row r="99" ht="15.75" customHeight="1">
      <c r="A99" s="3">
        <f>IFERROR(__xludf.DUMMYFUNCTION("""COMPUTED_VALUE"""),44659.0)</f>
        <v>44659</v>
      </c>
      <c r="B99" s="4">
        <f>IFERROR(__xludf.DUMMYFUNCTION("""COMPUTED_VALUE"""),0.0)</f>
        <v>0</v>
      </c>
      <c r="C99" s="4">
        <f>IFERROR(__xludf.DUMMYFUNCTION("""COMPUTED_VALUE"""),0.0)</f>
        <v>0</v>
      </c>
      <c r="D99" s="4">
        <f>IFERROR(__xludf.DUMMYFUNCTION("""COMPUTED_VALUE"""),0.0)</f>
        <v>0</v>
      </c>
      <c r="E99" s="4">
        <f>IFERROR(__xludf.DUMMYFUNCTION("""COMPUTED_VALUE"""),0.0)</f>
        <v>0</v>
      </c>
      <c r="F99" s="4">
        <f>IFERROR(__xludf.DUMMYFUNCTION("""COMPUTED_VALUE"""),0.0)</f>
        <v>0</v>
      </c>
      <c r="G99" s="4">
        <f>IFERROR(__xludf.DUMMYFUNCTION("""COMPUTED_VALUE"""),0.0)</f>
        <v>0</v>
      </c>
      <c r="H99" s="4">
        <f>IFERROR(__xludf.DUMMYFUNCTION("""COMPUTED_VALUE"""),0.0)</f>
        <v>0</v>
      </c>
      <c r="I99" s="4">
        <f>IFERROR(__xludf.DUMMYFUNCTION("""COMPUTED_VALUE"""),0.0)</f>
        <v>0</v>
      </c>
      <c r="J99" s="5">
        <f>IFERROR(__xludf.DUMMYFUNCTION("""COMPUTED_VALUE"""),0.0)</f>
        <v>0</v>
      </c>
      <c r="K99" s="5">
        <f>IFERROR(__xludf.DUMMYFUNCTION("""COMPUTED_VALUE"""),0.0)</f>
        <v>0</v>
      </c>
      <c r="L99" s="5">
        <f>IFERROR(__xludf.DUMMYFUNCTION("""COMPUTED_VALUE"""),0.0)</f>
        <v>0</v>
      </c>
      <c r="M99" s="5">
        <f>IFERROR(__xludf.DUMMYFUNCTION("""COMPUTED_VALUE"""),0.0)</f>
        <v>0</v>
      </c>
      <c r="N99" s="6">
        <f>IFERROR(__xludf.DUMMYFUNCTION("""COMPUTED_VALUE"""),0.0)</f>
        <v>0</v>
      </c>
    </row>
    <row r="100" ht="15.75" customHeight="1">
      <c r="A100" s="3">
        <f>IFERROR(__xludf.DUMMYFUNCTION("""COMPUTED_VALUE"""),44660.0)</f>
        <v>44660</v>
      </c>
      <c r="B100" s="4">
        <f>IFERROR(__xludf.DUMMYFUNCTION("""COMPUTED_VALUE"""),0.0)</f>
        <v>0</v>
      </c>
      <c r="C100" s="4">
        <f>IFERROR(__xludf.DUMMYFUNCTION("""COMPUTED_VALUE"""),0.0)</f>
        <v>0</v>
      </c>
      <c r="D100" s="4">
        <f>IFERROR(__xludf.DUMMYFUNCTION("""COMPUTED_VALUE"""),0.0)</f>
        <v>0</v>
      </c>
      <c r="E100" s="4">
        <f>IFERROR(__xludf.DUMMYFUNCTION("""COMPUTED_VALUE"""),0.0)</f>
        <v>0</v>
      </c>
      <c r="F100" s="4">
        <f>IFERROR(__xludf.DUMMYFUNCTION("""COMPUTED_VALUE"""),0.0)</f>
        <v>0</v>
      </c>
      <c r="G100" s="4">
        <f>IFERROR(__xludf.DUMMYFUNCTION("""COMPUTED_VALUE"""),0.0)</f>
        <v>0</v>
      </c>
      <c r="H100" s="4">
        <f>IFERROR(__xludf.DUMMYFUNCTION("""COMPUTED_VALUE"""),0.0)</f>
        <v>0</v>
      </c>
      <c r="I100" s="4">
        <f>IFERROR(__xludf.DUMMYFUNCTION("""COMPUTED_VALUE"""),0.0)</f>
        <v>0</v>
      </c>
      <c r="J100" s="5">
        <f>IFERROR(__xludf.DUMMYFUNCTION("""COMPUTED_VALUE"""),0.0)</f>
        <v>0</v>
      </c>
      <c r="K100" s="5">
        <f>IFERROR(__xludf.DUMMYFUNCTION("""COMPUTED_VALUE"""),0.0)</f>
        <v>0</v>
      </c>
      <c r="L100" s="5">
        <f>IFERROR(__xludf.DUMMYFUNCTION("""COMPUTED_VALUE"""),0.0)</f>
        <v>0</v>
      </c>
      <c r="M100" s="5">
        <f>IFERROR(__xludf.DUMMYFUNCTION("""COMPUTED_VALUE"""),0.0)</f>
        <v>0</v>
      </c>
      <c r="N100" s="6">
        <f>IFERROR(__xludf.DUMMYFUNCTION("""COMPUTED_VALUE"""),0.0)</f>
        <v>0</v>
      </c>
    </row>
    <row r="101" ht="15.75" customHeight="1">
      <c r="A101" s="3">
        <f>IFERROR(__xludf.DUMMYFUNCTION("""COMPUTED_VALUE"""),44661.0)</f>
        <v>44661</v>
      </c>
      <c r="B101" s="4">
        <f>IFERROR(__xludf.DUMMYFUNCTION("""COMPUTED_VALUE"""),0.0)</f>
        <v>0</v>
      </c>
      <c r="C101" s="4">
        <f>IFERROR(__xludf.DUMMYFUNCTION("""COMPUTED_VALUE"""),0.0)</f>
        <v>0</v>
      </c>
      <c r="D101" s="4">
        <f>IFERROR(__xludf.DUMMYFUNCTION("""COMPUTED_VALUE"""),0.0)</f>
        <v>0</v>
      </c>
      <c r="E101" s="4">
        <f>IFERROR(__xludf.DUMMYFUNCTION("""COMPUTED_VALUE"""),0.0)</f>
        <v>0</v>
      </c>
      <c r="F101" s="4">
        <f>IFERROR(__xludf.DUMMYFUNCTION("""COMPUTED_VALUE"""),0.0)</f>
        <v>0</v>
      </c>
      <c r="G101" s="4">
        <f>IFERROR(__xludf.DUMMYFUNCTION("""COMPUTED_VALUE"""),0.0)</f>
        <v>0</v>
      </c>
      <c r="H101" s="4">
        <f>IFERROR(__xludf.DUMMYFUNCTION("""COMPUTED_VALUE"""),0.0)</f>
        <v>0</v>
      </c>
      <c r="I101" s="4">
        <f>IFERROR(__xludf.DUMMYFUNCTION("""COMPUTED_VALUE"""),0.0)</f>
        <v>0</v>
      </c>
      <c r="J101" s="5">
        <f>IFERROR(__xludf.DUMMYFUNCTION("""COMPUTED_VALUE"""),0.0)</f>
        <v>0</v>
      </c>
      <c r="K101" s="5">
        <f>IFERROR(__xludf.DUMMYFUNCTION("""COMPUTED_VALUE"""),0.0)</f>
        <v>0</v>
      </c>
      <c r="L101" s="5">
        <f>IFERROR(__xludf.DUMMYFUNCTION("""COMPUTED_VALUE"""),0.0)</f>
        <v>0</v>
      </c>
      <c r="M101" s="5">
        <f>IFERROR(__xludf.DUMMYFUNCTION("""COMPUTED_VALUE"""),0.0)</f>
        <v>0</v>
      </c>
      <c r="N101" s="6">
        <f>IFERROR(__xludf.DUMMYFUNCTION("""COMPUTED_VALUE"""),0.0)</f>
        <v>0</v>
      </c>
    </row>
    <row r="102" ht="15.75" customHeight="1">
      <c r="A102" s="3">
        <f>IFERROR(__xludf.DUMMYFUNCTION("""COMPUTED_VALUE"""),44662.0)</f>
        <v>44662</v>
      </c>
      <c r="B102" s="4">
        <f>IFERROR(__xludf.DUMMYFUNCTION("""COMPUTED_VALUE"""),0.0)</f>
        <v>0</v>
      </c>
      <c r="C102" s="4">
        <f>IFERROR(__xludf.DUMMYFUNCTION("""COMPUTED_VALUE"""),0.0)</f>
        <v>0</v>
      </c>
      <c r="D102" s="4">
        <f>IFERROR(__xludf.DUMMYFUNCTION("""COMPUTED_VALUE"""),0.0)</f>
        <v>0</v>
      </c>
      <c r="E102" s="4">
        <f>IFERROR(__xludf.DUMMYFUNCTION("""COMPUTED_VALUE"""),0.0)</f>
        <v>0</v>
      </c>
      <c r="F102" s="4">
        <f>IFERROR(__xludf.DUMMYFUNCTION("""COMPUTED_VALUE"""),0.0)</f>
        <v>0</v>
      </c>
      <c r="G102" s="4">
        <f>IFERROR(__xludf.DUMMYFUNCTION("""COMPUTED_VALUE"""),0.0)</f>
        <v>0</v>
      </c>
      <c r="H102" s="4">
        <f>IFERROR(__xludf.DUMMYFUNCTION("""COMPUTED_VALUE"""),0.0)</f>
        <v>0</v>
      </c>
      <c r="I102" s="4">
        <f>IFERROR(__xludf.DUMMYFUNCTION("""COMPUTED_VALUE"""),0.0)</f>
        <v>0</v>
      </c>
      <c r="J102" s="5">
        <f>IFERROR(__xludf.DUMMYFUNCTION("""COMPUTED_VALUE"""),0.0)</f>
        <v>0</v>
      </c>
      <c r="K102" s="5">
        <f>IFERROR(__xludf.DUMMYFUNCTION("""COMPUTED_VALUE"""),0.0)</f>
        <v>0</v>
      </c>
      <c r="L102" s="5">
        <f>IFERROR(__xludf.DUMMYFUNCTION("""COMPUTED_VALUE"""),0.0)</f>
        <v>0</v>
      </c>
      <c r="M102" s="5">
        <f>IFERROR(__xludf.DUMMYFUNCTION("""COMPUTED_VALUE"""),0.0)</f>
        <v>0</v>
      </c>
      <c r="N102" s="6">
        <f>IFERROR(__xludf.DUMMYFUNCTION("""COMPUTED_VALUE"""),0.0)</f>
        <v>0</v>
      </c>
    </row>
    <row r="103" ht="15.75" customHeight="1">
      <c r="A103" s="3">
        <f>IFERROR(__xludf.DUMMYFUNCTION("""COMPUTED_VALUE"""),44663.0)</f>
        <v>44663</v>
      </c>
      <c r="B103" s="4">
        <f>IFERROR(__xludf.DUMMYFUNCTION("""COMPUTED_VALUE"""),0.0)</f>
        <v>0</v>
      </c>
      <c r="C103" s="4">
        <f>IFERROR(__xludf.DUMMYFUNCTION("""COMPUTED_VALUE"""),0.0)</f>
        <v>0</v>
      </c>
      <c r="D103" s="4">
        <f>IFERROR(__xludf.DUMMYFUNCTION("""COMPUTED_VALUE"""),0.0)</f>
        <v>0</v>
      </c>
      <c r="E103" s="4">
        <f>IFERROR(__xludf.DUMMYFUNCTION("""COMPUTED_VALUE"""),0.0)</f>
        <v>0</v>
      </c>
      <c r="F103" s="4">
        <f>IFERROR(__xludf.DUMMYFUNCTION("""COMPUTED_VALUE"""),0.0)</f>
        <v>0</v>
      </c>
      <c r="G103" s="4">
        <f>IFERROR(__xludf.DUMMYFUNCTION("""COMPUTED_VALUE"""),0.0)</f>
        <v>0</v>
      </c>
      <c r="H103" s="4">
        <f>IFERROR(__xludf.DUMMYFUNCTION("""COMPUTED_VALUE"""),0.0)</f>
        <v>0</v>
      </c>
      <c r="I103" s="4">
        <f>IFERROR(__xludf.DUMMYFUNCTION("""COMPUTED_VALUE"""),0.0)</f>
        <v>0</v>
      </c>
      <c r="J103" s="5">
        <f>IFERROR(__xludf.DUMMYFUNCTION("""COMPUTED_VALUE"""),0.0)</f>
        <v>0</v>
      </c>
      <c r="K103" s="5">
        <f>IFERROR(__xludf.DUMMYFUNCTION("""COMPUTED_VALUE"""),0.0)</f>
        <v>0</v>
      </c>
      <c r="L103" s="5">
        <f>IFERROR(__xludf.DUMMYFUNCTION("""COMPUTED_VALUE"""),0.0)</f>
        <v>0</v>
      </c>
      <c r="M103" s="5">
        <f>IFERROR(__xludf.DUMMYFUNCTION("""COMPUTED_VALUE"""),0.0)</f>
        <v>0</v>
      </c>
      <c r="N103" s="6">
        <f>IFERROR(__xludf.DUMMYFUNCTION("""COMPUTED_VALUE"""),0.0)</f>
        <v>0</v>
      </c>
    </row>
    <row r="104" ht="15.75" customHeight="1">
      <c r="A104" s="3">
        <f>IFERROR(__xludf.DUMMYFUNCTION("""COMPUTED_VALUE"""),44664.0)</f>
        <v>44664</v>
      </c>
      <c r="B104" s="4">
        <f>IFERROR(__xludf.DUMMYFUNCTION("""COMPUTED_VALUE"""),0.0)</f>
        <v>0</v>
      </c>
      <c r="C104" s="4">
        <f>IFERROR(__xludf.DUMMYFUNCTION("""COMPUTED_VALUE"""),0.0)</f>
        <v>0</v>
      </c>
      <c r="D104" s="4">
        <f>IFERROR(__xludf.DUMMYFUNCTION("""COMPUTED_VALUE"""),0.0)</f>
        <v>0</v>
      </c>
      <c r="E104" s="4">
        <f>IFERROR(__xludf.DUMMYFUNCTION("""COMPUTED_VALUE"""),0.0)</f>
        <v>0</v>
      </c>
      <c r="F104" s="4">
        <f>IFERROR(__xludf.DUMMYFUNCTION("""COMPUTED_VALUE"""),0.0)</f>
        <v>0</v>
      </c>
      <c r="G104" s="4">
        <f>IFERROR(__xludf.DUMMYFUNCTION("""COMPUTED_VALUE"""),0.0)</f>
        <v>0</v>
      </c>
      <c r="H104" s="4">
        <f>IFERROR(__xludf.DUMMYFUNCTION("""COMPUTED_VALUE"""),0.0)</f>
        <v>0</v>
      </c>
      <c r="I104" s="4">
        <f>IFERROR(__xludf.DUMMYFUNCTION("""COMPUTED_VALUE"""),0.0)</f>
        <v>0</v>
      </c>
      <c r="J104" s="5">
        <f>IFERROR(__xludf.DUMMYFUNCTION("""COMPUTED_VALUE"""),0.0)</f>
        <v>0</v>
      </c>
      <c r="K104" s="5">
        <f>IFERROR(__xludf.DUMMYFUNCTION("""COMPUTED_VALUE"""),0.0)</f>
        <v>0</v>
      </c>
      <c r="L104" s="5">
        <f>IFERROR(__xludf.DUMMYFUNCTION("""COMPUTED_VALUE"""),0.0)</f>
        <v>0</v>
      </c>
      <c r="M104" s="5">
        <f>IFERROR(__xludf.DUMMYFUNCTION("""COMPUTED_VALUE"""),0.0)</f>
        <v>0</v>
      </c>
      <c r="N104" s="6">
        <f>IFERROR(__xludf.DUMMYFUNCTION("""COMPUTED_VALUE"""),0.0)</f>
        <v>0</v>
      </c>
    </row>
    <row r="105" ht="15.75" customHeight="1">
      <c r="A105" s="3">
        <f>IFERROR(__xludf.DUMMYFUNCTION("""COMPUTED_VALUE"""),44665.0)</f>
        <v>44665</v>
      </c>
      <c r="B105" s="4">
        <f>IFERROR(__xludf.DUMMYFUNCTION("""COMPUTED_VALUE"""),0.0)</f>
        <v>0</v>
      </c>
      <c r="C105" s="4">
        <f>IFERROR(__xludf.DUMMYFUNCTION("""COMPUTED_VALUE"""),0.0)</f>
        <v>0</v>
      </c>
      <c r="D105" s="4">
        <f>IFERROR(__xludf.DUMMYFUNCTION("""COMPUTED_VALUE"""),0.0)</f>
        <v>0</v>
      </c>
      <c r="E105" s="4">
        <f>IFERROR(__xludf.DUMMYFUNCTION("""COMPUTED_VALUE"""),0.0)</f>
        <v>0</v>
      </c>
      <c r="F105" s="4">
        <f>IFERROR(__xludf.DUMMYFUNCTION("""COMPUTED_VALUE"""),0.0)</f>
        <v>0</v>
      </c>
      <c r="G105" s="4">
        <f>IFERROR(__xludf.DUMMYFUNCTION("""COMPUTED_VALUE"""),0.0)</f>
        <v>0</v>
      </c>
      <c r="H105" s="4">
        <f>IFERROR(__xludf.DUMMYFUNCTION("""COMPUTED_VALUE"""),0.0)</f>
        <v>0</v>
      </c>
      <c r="I105" s="4">
        <f>IFERROR(__xludf.DUMMYFUNCTION("""COMPUTED_VALUE"""),0.0)</f>
        <v>0</v>
      </c>
      <c r="J105" s="5">
        <f>IFERROR(__xludf.DUMMYFUNCTION("""COMPUTED_VALUE"""),0.0)</f>
        <v>0</v>
      </c>
      <c r="K105" s="5">
        <f>IFERROR(__xludf.DUMMYFUNCTION("""COMPUTED_VALUE"""),0.0)</f>
        <v>0</v>
      </c>
      <c r="L105" s="5">
        <f>IFERROR(__xludf.DUMMYFUNCTION("""COMPUTED_VALUE"""),0.0)</f>
        <v>0</v>
      </c>
      <c r="M105" s="5">
        <f>IFERROR(__xludf.DUMMYFUNCTION("""COMPUTED_VALUE"""),0.0)</f>
        <v>0</v>
      </c>
      <c r="N105" s="6">
        <f>IFERROR(__xludf.DUMMYFUNCTION("""COMPUTED_VALUE"""),0.0)</f>
        <v>0</v>
      </c>
    </row>
    <row r="106" ht="15.75" customHeight="1">
      <c r="A106" s="3">
        <f>IFERROR(__xludf.DUMMYFUNCTION("""COMPUTED_VALUE"""),44666.0)</f>
        <v>44666</v>
      </c>
      <c r="B106" s="4">
        <f>IFERROR(__xludf.DUMMYFUNCTION("""COMPUTED_VALUE"""),0.0)</f>
        <v>0</v>
      </c>
      <c r="C106" s="4">
        <f>IFERROR(__xludf.DUMMYFUNCTION("""COMPUTED_VALUE"""),0.0)</f>
        <v>0</v>
      </c>
      <c r="D106" s="4">
        <f>IFERROR(__xludf.DUMMYFUNCTION("""COMPUTED_VALUE"""),0.0)</f>
        <v>0</v>
      </c>
      <c r="E106" s="4">
        <f>IFERROR(__xludf.DUMMYFUNCTION("""COMPUTED_VALUE"""),0.0)</f>
        <v>0</v>
      </c>
      <c r="F106" s="4">
        <f>IFERROR(__xludf.DUMMYFUNCTION("""COMPUTED_VALUE"""),0.0)</f>
        <v>0</v>
      </c>
      <c r="G106" s="4">
        <f>IFERROR(__xludf.DUMMYFUNCTION("""COMPUTED_VALUE"""),0.0)</f>
        <v>0</v>
      </c>
      <c r="H106" s="4">
        <f>IFERROR(__xludf.DUMMYFUNCTION("""COMPUTED_VALUE"""),0.0)</f>
        <v>0</v>
      </c>
      <c r="I106" s="4">
        <f>IFERROR(__xludf.DUMMYFUNCTION("""COMPUTED_VALUE"""),0.0)</f>
        <v>0</v>
      </c>
      <c r="J106" s="5">
        <f>IFERROR(__xludf.DUMMYFUNCTION("""COMPUTED_VALUE"""),0.0)</f>
        <v>0</v>
      </c>
      <c r="K106" s="5">
        <f>IFERROR(__xludf.DUMMYFUNCTION("""COMPUTED_VALUE"""),0.0)</f>
        <v>0</v>
      </c>
      <c r="L106" s="5">
        <f>IFERROR(__xludf.DUMMYFUNCTION("""COMPUTED_VALUE"""),0.0)</f>
        <v>0</v>
      </c>
      <c r="M106" s="5">
        <f>IFERROR(__xludf.DUMMYFUNCTION("""COMPUTED_VALUE"""),0.0)</f>
        <v>0</v>
      </c>
      <c r="N106" s="6">
        <f>IFERROR(__xludf.DUMMYFUNCTION("""COMPUTED_VALUE"""),0.0)</f>
        <v>0</v>
      </c>
    </row>
    <row r="107" ht="15.75" customHeight="1">
      <c r="A107" s="3">
        <f>IFERROR(__xludf.DUMMYFUNCTION("""COMPUTED_VALUE"""),44667.0)</f>
        <v>44667</v>
      </c>
      <c r="B107" s="4">
        <f>IFERROR(__xludf.DUMMYFUNCTION("""COMPUTED_VALUE"""),0.0)</f>
        <v>0</v>
      </c>
      <c r="C107" s="4">
        <f>IFERROR(__xludf.DUMMYFUNCTION("""COMPUTED_VALUE"""),0.0)</f>
        <v>0</v>
      </c>
      <c r="D107" s="4">
        <f>IFERROR(__xludf.DUMMYFUNCTION("""COMPUTED_VALUE"""),0.0)</f>
        <v>0</v>
      </c>
      <c r="E107" s="4">
        <f>IFERROR(__xludf.DUMMYFUNCTION("""COMPUTED_VALUE"""),0.0)</f>
        <v>0</v>
      </c>
      <c r="F107" s="4">
        <f>IFERROR(__xludf.DUMMYFUNCTION("""COMPUTED_VALUE"""),0.0)</f>
        <v>0</v>
      </c>
      <c r="G107" s="4">
        <f>IFERROR(__xludf.DUMMYFUNCTION("""COMPUTED_VALUE"""),0.0)</f>
        <v>0</v>
      </c>
      <c r="H107" s="4">
        <f>IFERROR(__xludf.DUMMYFUNCTION("""COMPUTED_VALUE"""),0.0)</f>
        <v>0</v>
      </c>
      <c r="I107" s="4">
        <f>IFERROR(__xludf.DUMMYFUNCTION("""COMPUTED_VALUE"""),0.0)</f>
        <v>0</v>
      </c>
      <c r="J107" s="5">
        <f>IFERROR(__xludf.DUMMYFUNCTION("""COMPUTED_VALUE"""),0.0)</f>
        <v>0</v>
      </c>
      <c r="K107" s="5">
        <f>IFERROR(__xludf.DUMMYFUNCTION("""COMPUTED_VALUE"""),0.0)</f>
        <v>0</v>
      </c>
      <c r="L107" s="5">
        <f>IFERROR(__xludf.DUMMYFUNCTION("""COMPUTED_VALUE"""),0.0)</f>
        <v>0</v>
      </c>
      <c r="M107" s="5">
        <f>IFERROR(__xludf.DUMMYFUNCTION("""COMPUTED_VALUE"""),0.0)</f>
        <v>0</v>
      </c>
      <c r="N107" s="6">
        <f>IFERROR(__xludf.DUMMYFUNCTION("""COMPUTED_VALUE"""),0.0)</f>
        <v>0</v>
      </c>
    </row>
    <row r="108" ht="15.75" customHeight="1">
      <c r="A108" s="3">
        <f>IFERROR(__xludf.DUMMYFUNCTION("""COMPUTED_VALUE"""),44668.0)</f>
        <v>44668</v>
      </c>
      <c r="B108" s="4">
        <f>IFERROR(__xludf.DUMMYFUNCTION("""COMPUTED_VALUE"""),0.0)</f>
        <v>0</v>
      </c>
      <c r="C108" s="4">
        <f>IFERROR(__xludf.DUMMYFUNCTION("""COMPUTED_VALUE"""),0.0)</f>
        <v>0</v>
      </c>
      <c r="D108" s="4">
        <f>IFERROR(__xludf.DUMMYFUNCTION("""COMPUTED_VALUE"""),0.0)</f>
        <v>0</v>
      </c>
      <c r="E108" s="4">
        <f>IFERROR(__xludf.DUMMYFUNCTION("""COMPUTED_VALUE"""),0.0)</f>
        <v>0</v>
      </c>
      <c r="F108" s="4">
        <f>IFERROR(__xludf.DUMMYFUNCTION("""COMPUTED_VALUE"""),0.0)</f>
        <v>0</v>
      </c>
      <c r="G108" s="4">
        <f>IFERROR(__xludf.DUMMYFUNCTION("""COMPUTED_VALUE"""),0.0)</f>
        <v>0</v>
      </c>
      <c r="H108" s="4">
        <f>IFERROR(__xludf.DUMMYFUNCTION("""COMPUTED_VALUE"""),0.0)</f>
        <v>0</v>
      </c>
      <c r="I108" s="4">
        <f>IFERROR(__xludf.DUMMYFUNCTION("""COMPUTED_VALUE"""),0.0)</f>
        <v>0</v>
      </c>
      <c r="J108" s="5">
        <f>IFERROR(__xludf.DUMMYFUNCTION("""COMPUTED_VALUE"""),0.0)</f>
        <v>0</v>
      </c>
      <c r="K108" s="5">
        <f>IFERROR(__xludf.DUMMYFUNCTION("""COMPUTED_VALUE"""),0.0)</f>
        <v>0</v>
      </c>
      <c r="L108" s="5">
        <f>IFERROR(__xludf.DUMMYFUNCTION("""COMPUTED_VALUE"""),0.0)</f>
        <v>0</v>
      </c>
      <c r="M108" s="5">
        <f>IFERROR(__xludf.DUMMYFUNCTION("""COMPUTED_VALUE"""),0.0)</f>
        <v>0</v>
      </c>
      <c r="N108" s="6">
        <f>IFERROR(__xludf.DUMMYFUNCTION("""COMPUTED_VALUE"""),0.0)</f>
        <v>0</v>
      </c>
    </row>
    <row r="109" ht="15.75" customHeight="1">
      <c r="A109" s="3">
        <f>IFERROR(__xludf.DUMMYFUNCTION("""COMPUTED_VALUE"""),44669.0)</f>
        <v>44669</v>
      </c>
      <c r="B109" s="4">
        <f>IFERROR(__xludf.DUMMYFUNCTION("""COMPUTED_VALUE"""),0.0)</f>
        <v>0</v>
      </c>
      <c r="C109" s="4">
        <f>IFERROR(__xludf.DUMMYFUNCTION("""COMPUTED_VALUE"""),0.0)</f>
        <v>0</v>
      </c>
      <c r="D109" s="4">
        <f>IFERROR(__xludf.DUMMYFUNCTION("""COMPUTED_VALUE"""),0.0)</f>
        <v>0</v>
      </c>
      <c r="E109" s="4">
        <f>IFERROR(__xludf.DUMMYFUNCTION("""COMPUTED_VALUE"""),0.0)</f>
        <v>0</v>
      </c>
      <c r="F109" s="4">
        <f>IFERROR(__xludf.DUMMYFUNCTION("""COMPUTED_VALUE"""),0.0)</f>
        <v>0</v>
      </c>
      <c r="G109" s="4">
        <f>IFERROR(__xludf.DUMMYFUNCTION("""COMPUTED_VALUE"""),0.0)</f>
        <v>0</v>
      </c>
      <c r="H109" s="4">
        <f>IFERROR(__xludf.DUMMYFUNCTION("""COMPUTED_VALUE"""),0.0)</f>
        <v>0</v>
      </c>
      <c r="I109" s="4">
        <f>IFERROR(__xludf.DUMMYFUNCTION("""COMPUTED_VALUE"""),0.0)</f>
        <v>0</v>
      </c>
      <c r="J109" s="5">
        <f>IFERROR(__xludf.DUMMYFUNCTION("""COMPUTED_VALUE"""),0.0)</f>
        <v>0</v>
      </c>
      <c r="K109" s="5">
        <f>IFERROR(__xludf.DUMMYFUNCTION("""COMPUTED_VALUE"""),0.0)</f>
        <v>0</v>
      </c>
      <c r="L109" s="5">
        <f>IFERROR(__xludf.DUMMYFUNCTION("""COMPUTED_VALUE"""),0.0)</f>
        <v>0</v>
      </c>
      <c r="M109" s="5">
        <f>IFERROR(__xludf.DUMMYFUNCTION("""COMPUTED_VALUE"""),0.0)</f>
        <v>0</v>
      </c>
      <c r="N109" s="6">
        <f>IFERROR(__xludf.DUMMYFUNCTION("""COMPUTED_VALUE"""),0.0)</f>
        <v>0</v>
      </c>
    </row>
    <row r="110" ht="15.75" customHeight="1">
      <c r="A110" s="3">
        <f>IFERROR(__xludf.DUMMYFUNCTION("""COMPUTED_VALUE"""),44670.0)</f>
        <v>44670</v>
      </c>
      <c r="B110" s="4">
        <f>IFERROR(__xludf.DUMMYFUNCTION("""COMPUTED_VALUE"""),0.0)</f>
        <v>0</v>
      </c>
      <c r="C110" s="4">
        <f>IFERROR(__xludf.DUMMYFUNCTION("""COMPUTED_VALUE"""),0.0)</f>
        <v>0</v>
      </c>
      <c r="D110" s="4">
        <f>IFERROR(__xludf.DUMMYFUNCTION("""COMPUTED_VALUE"""),0.0)</f>
        <v>0</v>
      </c>
      <c r="E110" s="4">
        <f>IFERROR(__xludf.DUMMYFUNCTION("""COMPUTED_VALUE"""),0.0)</f>
        <v>0</v>
      </c>
      <c r="F110" s="4">
        <f>IFERROR(__xludf.DUMMYFUNCTION("""COMPUTED_VALUE"""),0.0)</f>
        <v>0</v>
      </c>
      <c r="G110" s="4">
        <f>IFERROR(__xludf.DUMMYFUNCTION("""COMPUTED_VALUE"""),0.0)</f>
        <v>0</v>
      </c>
      <c r="H110" s="4">
        <f>IFERROR(__xludf.DUMMYFUNCTION("""COMPUTED_VALUE"""),0.0)</f>
        <v>0</v>
      </c>
      <c r="I110" s="4">
        <f>IFERROR(__xludf.DUMMYFUNCTION("""COMPUTED_VALUE"""),0.0)</f>
        <v>0</v>
      </c>
      <c r="J110" s="5">
        <f>IFERROR(__xludf.DUMMYFUNCTION("""COMPUTED_VALUE"""),0.0)</f>
        <v>0</v>
      </c>
      <c r="K110" s="5">
        <f>IFERROR(__xludf.DUMMYFUNCTION("""COMPUTED_VALUE"""),0.0)</f>
        <v>0</v>
      </c>
      <c r="L110" s="5">
        <f>IFERROR(__xludf.DUMMYFUNCTION("""COMPUTED_VALUE"""),0.0)</f>
        <v>0</v>
      </c>
      <c r="M110" s="5">
        <f>IFERROR(__xludf.DUMMYFUNCTION("""COMPUTED_VALUE"""),0.0)</f>
        <v>0</v>
      </c>
      <c r="N110" s="6">
        <f>IFERROR(__xludf.DUMMYFUNCTION("""COMPUTED_VALUE"""),0.0)</f>
        <v>0</v>
      </c>
    </row>
    <row r="111" ht="15.75" customHeight="1">
      <c r="A111" s="3">
        <f>IFERROR(__xludf.DUMMYFUNCTION("""COMPUTED_VALUE"""),44671.0)</f>
        <v>44671</v>
      </c>
      <c r="B111" s="4">
        <f>IFERROR(__xludf.DUMMYFUNCTION("""COMPUTED_VALUE"""),0.0)</f>
        <v>0</v>
      </c>
      <c r="C111" s="4">
        <f>IFERROR(__xludf.DUMMYFUNCTION("""COMPUTED_VALUE"""),0.0)</f>
        <v>0</v>
      </c>
      <c r="D111" s="4">
        <f>IFERROR(__xludf.DUMMYFUNCTION("""COMPUTED_VALUE"""),0.0)</f>
        <v>0</v>
      </c>
      <c r="E111" s="4">
        <f>IFERROR(__xludf.DUMMYFUNCTION("""COMPUTED_VALUE"""),0.0)</f>
        <v>0</v>
      </c>
      <c r="F111" s="4">
        <f>IFERROR(__xludf.DUMMYFUNCTION("""COMPUTED_VALUE"""),0.0)</f>
        <v>0</v>
      </c>
      <c r="G111" s="4">
        <f>IFERROR(__xludf.DUMMYFUNCTION("""COMPUTED_VALUE"""),0.0)</f>
        <v>0</v>
      </c>
      <c r="H111" s="4">
        <f>IFERROR(__xludf.DUMMYFUNCTION("""COMPUTED_VALUE"""),0.0)</f>
        <v>0</v>
      </c>
      <c r="I111" s="4">
        <f>IFERROR(__xludf.DUMMYFUNCTION("""COMPUTED_VALUE"""),0.0)</f>
        <v>0</v>
      </c>
      <c r="J111" s="5">
        <f>IFERROR(__xludf.DUMMYFUNCTION("""COMPUTED_VALUE"""),0.0)</f>
        <v>0</v>
      </c>
      <c r="K111" s="5">
        <f>IFERROR(__xludf.DUMMYFUNCTION("""COMPUTED_VALUE"""),0.0)</f>
        <v>0</v>
      </c>
      <c r="L111" s="5">
        <f>IFERROR(__xludf.DUMMYFUNCTION("""COMPUTED_VALUE"""),0.0)</f>
        <v>0</v>
      </c>
      <c r="M111" s="5">
        <f>IFERROR(__xludf.DUMMYFUNCTION("""COMPUTED_VALUE"""),0.0)</f>
        <v>0</v>
      </c>
      <c r="N111" s="6">
        <f>IFERROR(__xludf.DUMMYFUNCTION("""COMPUTED_VALUE"""),0.0)</f>
        <v>0</v>
      </c>
    </row>
    <row r="112" ht="15.75" customHeight="1">
      <c r="A112" s="3">
        <f>IFERROR(__xludf.DUMMYFUNCTION("""COMPUTED_VALUE"""),44672.0)</f>
        <v>44672</v>
      </c>
      <c r="B112" s="4">
        <f>IFERROR(__xludf.DUMMYFUNCTION("""COMPUTED_VALUE"""),0.0)</f>
        <v>0</v>
      </c>
      <c r="C112" s="4">
        <f>IFERROR(__xludf.DUMMYFUNCTION("""COMPUTED_VALUE"""),0.0)</f>
        <v>0</v>
      </c>
      <c r="D112" s="4">
        <f>IFERROR(__xludf.DUMMYFUNCTION("""COMPUTED_VALUE"""),0.0)</f>
        <v>0</v>
      </c>
      <c r="E112" s="4">
        <f>IFERROR(__xludf.DUMMYFUNCTION("""COMPUTED_VALUE"""),0.0)</f>
        <v>0</v>
      </c>
      <c r="F112" s="4">
        <f>IFERROR(__xludf.DUMMYFUNCTION("""COMPUTED_VALUE"""),0.0)</f>
        <v>0</v>
      </c>
      <c r="G112" s="4">
        <f>IFERROR(__xludf.DUMMYFUNCTION("""COMPUTED_VALUE"""),0.0)</f>
        <v>0</v>
      </c>
      <c r="H112" s="4">
        <f>IFERROR(__xludf.DUMMYFUNCTION("""COMPUTED_VALUE"""),0.0)</f>
        <v>0</v>
      </c>
      <c r="I112" s="4">
        <f>IFERROR(__xludf.DUMMYFUNCTION("""COMPUTED_VALUE"""),0.0)</f>
        <v>0</v>
      </c>
      <c r="J112" s="5">
        <f>IFERROR(__xludf.DUMMYFUNCTION("""COMPUTED_VALUE"""),0.0)</f>
        <v>0</v>
      </c>
      <c r="K112" s="5">
        <f>IFERROR(__xludf.DUMMYFUNCTION("""COMPUTED_VALUE"""),0.0)</f>
        <v>0</v>
      </c>
      <c r="L112" s="5">
        <f>IFERROR(__xludf.DUMMYFUNCTION("""COMPUTED_VALUE"""),0.0)</f>
        <v>0</v>
      </c>
      <c r="M112" s="5">
        <f>IFERROR(__xludf.DUMMYFUNCTION("""COMPUTED_VALUE"""),0.0)</f>
        <v>0</v>
      </c>
      <c r="N112" s="6">
        <f>IFERROR(__xludf.DUMMYFUNCTION("""COMPUTED_VALUE"""),0.0)</f>
        <v>0</v>
      </c>
    </row>
    <row r="113" ht="15.75" customHeight="1">
      <c r="A113" s="3">
        <f>IFERROR(__xludf.DUMMYFUNCTION("""COMPUTED_VALUE"""),44673.0)</f>
        <v>44673</v>
      </c>
      <c r="B113" s="4">
        <f>IFERROR(__xludf.DUMMYFUNCTION("""COMPUTED_VALUE"""),0.0)</f>
        <v>0</v>
      </c>
      <c r="C113" s="4">
        <f>IFERROR(__xludf.DUMMYFUNCTION("""COMPUTED_VALUE"""),0.0)</f>
        <v>0</v>
      </c>
      <c r="D113" s="4">
        <f>IFERROR(__xludf.DUMMYFUNCTION("""COMPUTED_VALUE"""),0.0)</f>
        <v>0</v>
      </c>
      <c r="E113" s="4">
        <f>IFERROR(__xludf.DUMMYFUNCTION("""COMPUTED_VALUE"""),0.0)</f>
        <v>0</v>
      </c>
      <c r="F113" s="4">
        <f>IFERROR(__xludf.DUMMYFUNCTION("""COMPUTED_VALUE"""),0.0)</f>
        <v>0</v>
      </c>
      <c r="G113" s="4">
        <f>IFERROR(__xludf.DUMMYFUNCTION("""COMPUTED_VALUE"""),0.0)</f>
        <v>0</v>
      </c>
      <c r="H113" s="4">
        <f>IFERROR(__xludf.DUMMYFUNCTION("""COMPUTED_VALUE"""),0.0)</f>
        <v>0</v>
      </c>
      <c r="I113" s="4">
        <f>IFERROR(__xludf.DUMMYFUNCTION("""COMPUTED_VALUE"""),0.0)</f>
        <v>0</v>
      </c>
      <c r="J113" s="5">
        <f>IFERROR(__xludf.DUMMYFUNCTION("""COMPUTED_VALUE"""),0.0)</f>
        <v>0</v>
      </c>
      <c r="K113" s="5">
        <f>IFERROR(__xludf.DUMMYFUNCTION("""COMPUTED_VALUE"""),0.0)</f>
        <v>0</v>
      </c>
      <c r="L113" s="5">
        <f>IFERROR(__xludf.DUMMYFUNCTION("""COMPUTED_VALUE"""),0.0)</f>
        <v>0</v>
      </c>
      <c r="M113" s="5">
        <f>IFERROR(__xludf.DUMMYFUNCTION("""COMPUTED_VALUE"""),0.0)</f>
        <v>0</v>
      </c>
      <c r="N113" s="6">
        <f>IFERROR(__xludf.DUMMYFUNCTION("""COMPUTED_VALUE"""),0.0)</f>
        <v>0</v>
      </c>
    </row>
    <row r="114" ht="15.75" customHeight="1">
      <c r="A114" s="3">
        <f>IFERROR(__xludf.DUMMYFUNCTION("""COMPUTED_VALUE"""),44674.0)</f>
        <v>44674</v>
      </c>
      <c r="B114" s="4">
        <f>IFERROR(__xludf.DUMMYFUNCTION("""COMPUTED_VALUE"""),0.0)</f>
        <v>0</v>
      </c>
      <c r="C114" s="4">
        <f>IFERROR(__xludf.DUMMYFUNCTION("""COMPUTED_VALUE"""),0.0)</f>
        <v>0</v>
      </c>
      <c r="D114" s="4">
        <f>IFERROR(__xludf.DUMMYFUNCTION("""COMPUTED_VALUE"""),0.0)</f>
        <v>0</v>
      </c>
      <c r="E114" s="4">
        <f>IFERROR(__xludf.DUMMYFUNCTION("""COMPUTED_VALUE"""),0.0)</f>
        <v>0</v>
      </c>
      <c r="F114" s="4">
        <f>IFERROR(__xludf.DUMMYFUNCTION("""COMPUTED_VALUE"""),0.0)</f>
        <v>0</v>
      </c>
      <c r="G114" s="4">
        <f>IFERROR(__xludf.DUMMYFUNCTION("""COMPUTED_VALUE"""),0.0)</f>
        <v>0</v>
      </c>
      <c r="H114" s="4">
        <f>IFERROR(__xludf.DUMMYFUNCTION("""COMPUTED_VALUE"""),0.0)</f>
        <v>0</v>
      </c>
      <c r="I114" s="4">
        <f>IFERROR(__xludf.DUMMYFUNCTION("""COMPUTED_VALUE"""),0.0)</f>
        <v>0</v>
      </c>
      <c r="J114" s="5">
        <f>IFERROR(__xludf.DUMMYFUNCTION("""COMPUTED_VALUE"""),0.0)</f>
        <v>0</v>
      </c>
      <c r="K114" s="5">
        <f>IFERROR(__xludf.DUMMYFUNCTION("""COMPUTED_VALUE"""),0.0)</f>
        <v>0</v>
      </c>
      <c r="L114" s="5">
        <f>IFERROR(__xludf.DUMMYFUNCTION("""COMPUTED_VALUE"""),0.0)</f>
        <v>0</v>
      </c>
      <c r="M114" s="5">
        <f>IFERROR(__xludf.DUMMYFUNCTION("""COMPUTED_VALUE"""),0.0)</f>
        <v>0</v>
      </c>
      <c r="N114" s="6">
        <f>IFERROR(__xludf.DUMMYFUNCTION("""COMPUTED_VALUE"""),0.0)</f>
        <v>0</v>
      </c>
    </row>
    <row r="115" ht="15.75" customHeight="1">
      <c r="A115" s="3">
        <f>IFERROR(__xludf.DUMMYFUNCTION("""COMPUTED_VALUE"""),44675.0)</f>
        <v>44675</v>
      </c>
      <c r="B115" s="4">
        <f>IFERROR(__xludf.DUMMYFUNCTION("""COMPUTED_VALUE"""),0.0)</f>
        <v>0</v>
      </c>
      <c r="C115" s="4">
        <f>IFERROR(__xludf.DUMMYFUNCTION("""COMPUTED_VALUE"""),0.0)</f>
        <v>0</v>
      </c>
      <c r="D115" s="4">
        <f>IFERROR(__xludf.DUMMYFUNCTION("""COMPUTED_VALUE"""),0.0)</f>
        <v>0</v>
      </c>
      <c r="E115" s="4">
        <f>IFERROR(__xludf.DUMMYFUNCTION("""COMPUTED_VALUE"""),0.0)</f>
        <v>0</v>
      </c>
      <c r="F115" s="4">
        <f>IFERROR(__xludf.DUMMYFUNCTION("""COMPUTED_VALUE"""),0.0)</f>
        <v>0</v>
      </c>
      <c r="G115" s="4">
        <f>IFERROR(__xludf.DUMMYFUNCTION("""COMPUTED_VALUE"""),0.0)</f>
        <v>0</v>
      </c>
      <c r="H115" s="4">
        <f>IFERROR(__xludf.DUMMYFUNCTION("""COMPUTED_VALUE"""),0.0)</f>
        <v>0</v>
      </c>
      <c r="I115" s="4">
        <f>IFERROR(__xludf.DUMMYFUNCTION("""COMPUTED_VALUE"""),0.0)</f>
        <v>0</v>
      </c>
      <c r="J115" s="5">
        <f>IFERROR(__xludf.DUMMYFUNCTION("""COMPUTED_VALUE"""),0.0)</f>
        <v>0</v>
      </c>
      <c r="K115" s="5">
        <f>IFERROR(__xludf.DUMMYFUNCTION("""COMPUTED_VALUE"""),0.0)</f>
        <v>0</v>
      </c>
      <c r="L115" s="5">
        <f>IFERROR(__xludf.DUMMYFUNCTION("""COMPUTED_VALUE"""),0.0)</f>
        <v>0</v>
      </c>
      <c r="M115" s="5">
        <f>IFERROR(__xludf.DUMMYFUNCTION("""COMPUTED_VALUE"""),0.0)</f>
        <v>0</v>
      </c>
      <c r="N115" s="6">
        <f>IFERROR(__xludf.DUMMYFUNCTION("""COMPUTED_VALUE"""),0.0)</f>
        <v>0</v>
      </c>
    </row>
    <row r="116" ht="15.75" customHeight="1">
      <c r="A116" s="3">
        <f>IFERROR(__xludf.DUMMYFUNCTION("""COMPUTED_VALUE"""),44676.0)</f>
        <v>44676</v>
      </c>
      <c r="B116" s="4">
        <f>IFERROR(__xludf.DUMMYFUNCTION("""COMPUTED_VALUE"""),0.0)</f>
        <v>0</v>
      </c>
      <c r="C116" s="4">
        <f>IFERROR(__xludf.DUMMYFUNCTION("""COMPUTED_VALUE"""),0.0)</f>
        <v>0</v>
      </c>
      <c r="D116" s="4">
        <f>IFERROR(__xludf.DUMMYFUNCTION("""COMPUTED_VALUE"""),0.0)</f>
        <v>0</v>
      </c>
      <c r="E116" s="4">
        <f>IFERROR(__xludf.DUMMYFUNCTION("""COMPUTED_VALUE"""),0.0)</f>
        <v>0</v>
      </c>
      <c r="F116" s="4">
        <f>IFERROR(__xludf.DUMMYFUNCTION("""COMPUTED_VALUE"""),0.0)</f>
        <v>0</v>
      </c>
      <c r="G116" s="4">
        <f>IFERROR(__xludf.DUMMYFUNCTION("""COMPUTED_VALUE"""),0.0)</f>
        <v>0</v>
      </c>
      <c r="H116" s="4">
        <f>IFERROR(__xludf.DUMMYFUNCTION("""COMPUTED_VALUE"""),0.0)</f>
        <v>0</v>
      </c>
      <c r="I116" s="4">
        <f>IFERROR(__xludf.DUMMYFUNCTION("""COMPUTED_VALUE"""),0.0)</f>
        <v>0</v>
      </c>
      <c r="J116" s="5">
        <f>IFERROR(__xludf.DUMMYFUNCTION("""COMPUTED_VALUE"""),0.0)</f>
        <v>0</v>
      </c>
      <c r="K116" s="5">
        <f>IFERROR(__xludf.DUMMYFUNCTION("""COMPUTED_VALUE"""),0.0)</f>
        <v>0</v>
      </c>
      <c r="L116" s="5">
        <f>IFERROR(__xludf.DUMMYFUNCTION("""COMPUTED_VALUE"""),0.0)</f>
        <v>0</v>
      </c>
      <c r="M116" s="5">
        <f>IFERROR(__xludf.DUMMYFUNCTION("""COMPUTED_VALUE"""),0.0)</f>
        <v>0</v>
      </c>
      <c r="N116" s="6">
        <f>IFERROR(__xludf.DUMMYFUNCTION("""COMPUTED_VALUE"""),0.0)</f>
        <v>0</v>
      </c>
    </row>
    <row r="117" ht="15.75" customHeight="1">
      <c r="A117" s="3">
        <f>IFERROR(__xludf.DUMMYFUNCTION("""COMPUTED_VALUE"""),44677.0)</f>
        <v>44677</v>
      </c>
      <c r="B117" s="4">
        <f>IFERROR(__xludf.DUMMYFUNCTION("""COMPUTED_VALUE"""),0.0)</f>
        <v>0</v>
      </c>
      <c r="C117" s="4">
        <f>IFERROR(__xludf.DUMMYFUNCTION("""COMPUTED_VALUE"""),0.0)</f>
        <v>0</v>
      </c>
      <c r="D117" s="4">
        <f>IFERROR(__xludf.DUMMYFUNCTION("""COMPUTED_VALUE"""),0.0)</f>
        <v>0</v>
      </c>
      <c r="E117" s="4">
        <f>IFERROR(__xludf.DUMMYFUNCTION("""COMPUTED_VALUE"""),0.0)</f>
        <v>0</v>
      </c>
      <c r="F117" s="4">
        <f>IFERROR(__xludf.DUMMYFUNCTION("""COMPUTED_VALUE"""),0.0)</f>
        <v>0</v>
      </c>
      <c r="G117" s="4">
        <f>IFERROR(__xludf.DUMMYFUNCTION("""COMPUTED_VALUE"""),0.0)</f>
        <v>0</v>
      </c>
      <c r="H117" s="4">
        <f>IFERROR(__xludf.DUMMYFUNCTION("""COMPUTED_VALUE"""),0.0)</f>
        <v>0</v>
      </c>
      <c r="I117" s="4">
        <f>IFERROR(__xludf.DUMMYFUNCTION("""COMPUTED_VALUE"""),0.0)</f>
        <v>0</v>
      </c>
      <c r="J117" s="5">
        <f>IFERROR(__xludf.DUMMYFUNCTION("""COMPUTED_VALUE"""),0.0)</f>
        <v>0</v>
      </c>
      <c r="K117" s="5">
        <f>IFERROR(__xludf.DUMMYFUNCTION("""COMPUTED_VALUE"""),0.0)</f>
        <v>0</v>
      </c>
      <c r="L117" s="5">
        <f>IFERROR(__xludf.DUMMYFUNCTION("""COMPUTED_VALUE"""),0.0)</f>
        <v>0</v>
      </c>
      <c r="M117" s="5">
        <f>IFERROR(__xludf.DUMMYFUNCTION("""COMPUTED_VALUE"""),0.0)</f>
        <v>0</v>
      </c>
      <c r="N117" s="6">
        <f>IFERROR(__xludf.DUMMYFUNCTION("""COMPUTED_VALUE"""),0.0)</f>
        <v>0</v>
      </c>
    </row>
    <row r="118" ht="15.75" customHeight="1">
      <c r="A118" s="3">
        <f>IFERROR(__xludf.DUMMYFUNCTION("""COMPUTED_VALUE"""),44678.0)</f>
        <v>44678</v>
      </c>
      <c r="B118" s="4">
        <f>IFERROR(__xludf.DUMMYFUNCTION("""COMPUTED_VALUE"""),0.0)</f>
        <v>0</v>
      </c>
      <c r="C118" s="4">
        <f>IFERROR(__xludf.DUMMYFUNCTION("""COMPUTED_VALUE"""),0.0)</f>
        <v>0</v>
      </c>
      <c r="D118" s="4">
        <f>IFERROR(__xludf.DUMMYFUNCTION("""COMPUTED_VALUE"""),0.0)</f>
        <v>0</v>
      </c>
      <c r="E118" s="4">
        <f>IFERROR(__xludf.DUMMYFUNCTION("""COMPUTED_VALUE"""),0.0)</f>
        <v>0</v>
      </c>
      <c r="F118" s="4">
        <f>IFERROR(__xludf.DUMMYFUNCTION("""COMPUTED_VALUE"""),0.0)</f>
        <v>0</v>
      </c>
      <c r="G118" s="4">
        <f>IFERROR(__xludf.DUMMYFUNCTION("""COMPUTED_VALUE"""),0.0)</f>
        <v>0</v>
      </c>
      <c r="H118" s="4">
        <f>IFERROR(__xludf.DUMMYFUNCTION("""COMPUTED_VALUE"""),0.0)</f>
        <v>0</v>
      </c>
      <c r="I118" s="4">
        <f>IFERROR(__xludf.DUMMYFUNCTION("""COMPUTED_VALUE"""),0.0)</f>
        <v>0</v>
      </c>
      <c r="J118" s="5">
        <f>IFERROR(__xludf.DUMMYFUNCTION("""COMPUTED_VALUE"""),0.0)</f>
        <v>0</v>
      </c>
      <c r="K118" s="5">
        <f>IFERROR(__xludf.DUMMYFUNCTION("""COMPUTED_VALUE"""),0.0)</f>
        <v>0</v>
      </c>
      <c r="L118" s="5">
        <f>IFERROR(__xludf.DUMMYFUNCTION("""COMPUTED_VALUE"""),0.0)</f>
        <v>0</v>
      </c>
      <c r="M118" s="5">
        <f>IFERROR(__xludf.DUMMYFUNCTION("""COMPUTED_VALUE"""),0.0)</f>
        <v>0</v>
      </c>
      <c r="N118" s="6">
        <f>IFERROR(__xludf.DUMMYFUNCTION("""COMPUTED_VALUE"""),0.0)</f>
        <v>0</v>
      </c>
    </row>
    <row r="119" ht="15.75" customHeight="1">
      <c r="A119" s="3">
        <f>IFERROR(__xludf.DUMMYFUNCTION("""COMPUTED_VALUE"""),44679.0)</f>
        <v>44679</v>
      </c>
      <c r="B119" s="4">
        <f>IFERROR(__xludf.DUMMYFUNCTION("""COMPUTED_VALUE"""),0.0)</f>
        <v>0</v>
      </c>
      <c r="C119" s="4">
        <f>IFERROR(__xludf.DUMMYFUNCTION("""COMPUTED_VALUE"""),0.0)</f>
        <v>0</v>
      </c>
      <c r="D119" s="4">
        <f>IFERROR(__xludf.DUMMYFUNCTION("""COMPUTED_VALUE"""),0.0)</f>
        <v>0</v>
      </c>
      <c r="E119" s="4">
        <f>IFERROR(__xludf.DUMMYFUNCTION("""COMPUTED_VALUE"""),0.0)</f>
        <v>0</v>
      </c>
      <c r="F119" s="4">
        <f>IFERROR(__xludf.DUMMYFUNCTION("""COMPUTED_VALUE"""),0.0)</f>
        <v>0</v>
      </c>
      <c r="G119" s="4">
        <f>IFERROR(__xludf.DUMMYFUNCTION("""COMPUTED_VALUE"""),0.0)</f>
        <v>0</v>
      </c>
      <c r="H119" s="4">
        <f>IFERROR(__xludf.DUMMYFUNCTION("""COMPUTED_VALUE"""),0.0)</f>
        <v>0</v>
      </c>
      <c r="I119" s="4">
        <f>IFERROR(__xludf.DUMMYFUNCTION("""COMPUTED_VALUE"""),0.0)</f>
        <v>0</v>
      </c>
      <c r="J119" s="5">
        <f>IFERROR(__xludf.DUMMYFUNCTION("""COMPUTED_VALUE"""),0.0)</f>
        <v>0</v>
      </c>
      <c r="K119" s="5">
        <f>IFERROR(__xludf.DUMMYFUNCTION("""COMPUTED_VALUE"""),0.0)</f>
        <v>0</v>
      </c>
      <c r="L119" s="5">
        <f>IFERROR(__xludf.DUMMYFUNCTION("""COMPUTED_VALUE"""),0.0)</f>
        <v>0</v>
      </c>
      <c r="M119" s="5">
        <f>IFERROR(__xludf.DUMMYFUNCTION("""COMPUTED_VALUE"""),0.0)</f>
        <v>0</v>
      </c>
      <c r="N119" s="6">
        <f>IFERROR(__xludf.DUMMYFUNCTION("""COMPUTED_VALUE"""),0.0)</f>
        <v>0</v>
      </c>
    </row>
    <row r="120" ht="15.75" customHeight="1">
      <c r="A120" s="3">
        <f>IFERROR(__xludf.DUMMYFUNCTION("""COMPUTED_VALUE"""),44680.0)</f>
        <v>44680</v>
      </c>
      <c r="B120" s="4">
        <f>IFERROR(__xludf.DUMMYFUNCTION("""COMPUTED_VALUE"""),0.0)</f>
        <v>0</v>
      </c>
      <c r="C120" s="4">
        <f>IFERROR(__xludf.DUMMYFUNCTION("""COMPUTED_VALUE"""),0.0)</f>
        <v>0</v>
      </c>
      <c r="D120" s="4">
        <f>IFERROR(__xludf.DUMMYFUNCTION("""COMPUTED_VALUE"""),0.0)</f>
        <v>0</v>
      </c>
      <c r="E120" s="4">
        <f>IFERROR(__xludf.DUMMYFUNCTION("""COMPUTED_VALUE"""),0.0)</f>
        <v>0</v>
      </c>
      <c r="F120" s="4">
        <f>IFERROR(__xludf.DUMMYFUNCTION("""COMPUTED_VALUE"""),0.0)</f>
        <v>0</v>
      </c>
      <c r="G120" s="4">
        <f>IFERROR(__xludf.DUMMYFUNCTION("""COMPUTED_VALUE"""),0.0)</f>
        <v>0</v>
      </c>
      <c r="H120" s="4">
        <f>IFERROR(__xludf.DUMMYFUNCTION("""COMPUTED_VALUE"""),0.0)</f>
        <v>0</v>
      </c>
      <c r="I120" s="4">
        <f>IFERROR(__xludf.DUMMYFUNCTION("""COMPUTED_VALUE"""),0.0)</f>
        <v>0</v>
      </c>
      <c r="J120" s="5">
        <f>IFERROR(__xludf.DUMMYFUNCTION("""COMPUTED_VALUE"""),0.0)</f>
        <v>0</v>
      </c>
      <c r="K120" s="5">
        <f>IFERROR(__xludf.DUMMYFUNCTION("""COMPUTED_VALUE"""),0.0)</f>
        <v>0</v>
      </c>
      <c r="L120" s="5">
        <f>IFERROR(__xludf.DUMMYFUNCTION("""COMPUTED_VALUE"""),0.0)</f>
        <v>0</v>
      </c>
      <c r="M120" s="5">
        <f>IFERROR(__xludf.DUMMYFUNCTION("""COMPUTED_VALUE"""),0.0)</f>
        <v>0</v>
      </c>
      <c r="N120" s="6">
        <f>IFERROR(__xludf.DUMMYFUNCTION("""COMPUTED_VALUE"""),0.0)</f>
        <v>0</v>
      </c>
    </row>
    <row r="121" ht="15.75" customHeight="1">
      <c r="A121" s="3">
        <f>IFERROR(__xludf.DUMMYFUNCTION("""COMPUTED_VALUE"""),44681.0)</f>
        <v>44681</v>
      </c>
      <c r="B121" s="4">
        <f>IFERROR(__xludf.DUMMYFUNCTION("""COMPUTED_VALUE"""),0.0)</f>
        <v>0</v>
      </c>
      <c r="C121" s="4">
        <f>IFERROR(__xludf.DUMMYFUNCTION("""COMPUTED_VALUE"""),0.0)</f>
        <v>0</v>
      </c>
      <c r="D121" s="4">
        <f>IFERROR(__xludf.DUMMYFUNCTION("""COMPUTED_VALUE"""),0.0)</f>
        <v>0</v>
      </c>
      <c r="E121" s="4">
        <f>IFERROR(__xludf.DUMMYFUNCTION("""COMPUTED_VALUE"""),0.0)</f>
        <v>0</v>
      </c>
      <c r="F121" s="4">
        <f>IFERROR(__xludf.DUMMYFUNCTION("""COMPUTED_VALUE"""),0.0)</f>
        <v>0</v>
      </c>
      <c r="G121" s="4">
        <f>IFERROR(__xludf.DUMMYFUNCTION("""COMPUTED_VALUE"""),0.0)</f>
        <v>0</v>
      </c>
      <c r="H121" s="4">
        <f>IFERROR(__xludf.DUMMYFUNCTION("""COMPUTED_VALUE"""),0.0)</f>
        <v>0</v>
      </c>
      <c r="I121" s="4">
        <f>IFERROR(__xludf.DUMMYFUNCTION("""COMPUTED_VALUE"""),0.0)</f>
        <v>0</v>
      </c>
      <c r="J121" s="5">
        <f>IFERROR(__xludf.DUMMYFUNCTION("""COMPUTED_VALUE"""),0.0)</f>
        <v>0</v>
      </c>
      <c r="K121" s="5">
        <f>IFERROR(__xludf.DUMMYFUNCTION("""COMPUTED_VALUE"""),0.0)</f>
        <v>0</v>
      </c>
      <c r="L121" s="5">
        <f>IFERROR(__xludf.DUMMYFUNCTION("""COMPUTED_VALUE"""),0.0)</f>
        <v>0</v>
      </c>
      <c r="M121" s="5">
        <f>IFERROR(__xludf.DUMMYFUNCTION("""COMPUTED_VALUE"""),0.0)</f>
        <v>0</v>
      </c>
      <c r="N121" s="6">
        <f>IFERROR(__xludf.DUMMYFUNCTION("""COMPUTED_VALUE"""),0.0)</f>
        <v>0</v>
      </c>
    </row>
    <row r="122" ht="15.75" customHeight="1">
      <c r="A122" s="3">
        <f>IFERROR(__xludf.DUMMYFUNCTION("""COMPUTED_VALUE"""),44682.0)</f>
        <v>44682</v>
      </c>
      <c r="B122" s="4">
        <f>IFERROR(__xludf.DUMMYFUNCTION("""COMPUTED_VALUE"""),0.0)</f>
        <v>0</v>
      </c>
      <c r="C122" s="4">
        <f>IFERROR(__xludf.DUMMYFUNCTION("""COMPUTED_VALUE"""),0.0)</f>
        <v>0</v>
      </c>
      <c r="D122" s="4">
        <f>IFERROR(__xludf.DUMMYFUNCTION("""COMPUTED_VALUE"""),0.0)</f>
        <v>0</v>
      </c>
      <c r="E122" s="4">
        <f>IFERROR(__xludf.DUMMYFUNCTION("""COMPUTED_VALUE"""),0.0)</f>
        <v>0</v>
      </c>
      <c r="F122" s="4">
        <f>IFERROR(__xludf.DUMMYFUNCTION("""COMPUTED_VALUE"""),0.0)</f>
        <v>0</v>
      </c>
      <c r="G122" s="4">
        <f>IFERROR(__xludf.DUMMYFUNCTION("""COMPUTED_VALUE"""),0.0)</f>
        <v>0</v>
      </c>
      <c r="H122" s="4">
        <f>IFERROR(__xludf.DUMMYFUNCTION("""COMPUTED_VALUE"""),0.0)</f>
        <v>0</v>
      </c>
      <c r="I122" s="4">
        <f>IFERROR(__xludf.DUMMYFUNCTION("""COMPUTED_VALUE"""),0.0)</f>
        <v>0</v>
      </c>
      <c r="J122" s="5">
        <f>IFERROR(__xludf.DUMMYFUNCTION("""COMPUTED_VALUE"""),0.0)</f>
        <v>0</v>
      </c>
      <c r="K122" s="5">
        <f>IFERROR(__xludf.DUMMYFUNCTION("""COMPUTED_VALUE"""),0.0)</f>
        <v>0</v>
      </c>
      <c r="L122" s="5">
        <f>IFERROR(__xludf.DUMMYFUNCTION("""COMPUTED_VALUE"""),0.0)</f>
        <v>0</v>
      </c>
      <c r="M122" s="5">
        <f>IFERROR(__xludf.DUMMYFUNCTION("""COMPUTED_VALUE"""),0.0)</f>
        <v>0</v>
      </c>
      <c r="N122" s="6">
        <f>IFERROR(__xludf.DUMMYFUNCTION("""COMPUTED_VALUE"""),0.0)</f>
        <v>0</v>
      </c>
    </row>
    <row r="123" ht="15.75" customHeight="1">
      <c r="A123" s="3">
        <f>IFERROR(__xludf.DUMMYFUNCTION("""COMPUTED_VALUE"""),44683.0)</f>
        <v>44683</v>
      </c>
      <c r="B123" s="4">
        <f>IFERROR(__xludf.DUMMYFUNCTION("""COMPUTED_VALUE"""),0.0)</f>
        <v>0</v>
      </c>
      <c r="C123" s="4">
        <f>IFERROR(__xludf.DUMMYFUNCTION("""COMPUTED_VALUE"""),0.0)</f>
        <v>0</v>
      </c>
      <c r="D123" s="4">
        <f>IFERROR(__xludf.DUMMYFUNCTION("""COMPUTED_VALUE"""),0.0)</f>
        <v>0</v>
      </c>
      <c r="E123" s="4">
        <f>IFERROR(__xludf.DUMMYFUNCTION("""COMPUTED_VALUE"""),0.0)</f>
        <v>0</v>
      </c>
      <c r="F123" s="4">
        <f>IFERROR(__xludf.DUMMYFUNCTION("""COMPUTED_VALUE"""),0.0)</f>
        <v>0</v>
      </c>
      <c r="G123" s="4">
        <f>IFERROR(__xludf.DUMMYFUNCTION("""COMPUTED_VALUE"""),0.0)</f>
        <v>0</v>
      </c>
      <c r="H123" s="4">
        <f>IFERROR(__xludf.DUMMYFUNCTION("""COMPUTED_VALUE"""),0.0)</f>
        <v>0</v>
      </c>
      <c r="I123" s="4">
        <f>IFERROR(__xludf.DUMMYFUNCTION("""COMPUTED_VALUE"""),0.0)</f>
        <v>0</v>
      </c>
      <c r="J123" s="5">
        <f>IFERROR(__xludf.DUMMYFUNCTION("""COMPUTED_VALUE"""),0.0)</f>
        <v>0</v>
      </c>
      <c r="K123" s="5">
        <f>IFERROR(__xludf.DUMMYFUNCTION("""COMPUTED_VALUE"""),0.0)</f>
        <v>0</v>
      </c>
      <c r="L123" s="5">
        <f>IFERROR(__xludf.DUMMYFUNCTION("""COMPUTED_VALUE"""),0.0)</f>
        <v>0</v>
      </c>
      <c r="M123" s="5">
        <f>IFERROR(__xludf.DUMMYFUNCTION("""COMPUTED_VALUE"""),0.0)</f>
        <v>0</v>
      </c>
      <c r="N123" s="6">
        <f>IFERROR(__xludf.DUMMYFUNCTION("""COMPUTED_VALUE"""),0.0)</f>
        <v>0</v>
      </c>
    </row>
    <row r="124" ht="15.75" customHeight="1">
      <c r="A124" s="3">
        <f>IFERROR(__xludf.DUMMYFUNCTION("""COMPUTED_VALUE"""),44684.0)</f>
        <v>44684</v>
      </c>
      <c r="B124" s="4">
        <f>IFERROR(__xludf.DUMMYFUNCTION("""COMPUTED_VALUE"""),0.0)</f>
        <v>0</v>
      </c>
      <c r="C124" s="4">
        <f>IFERROR(__xludf.DUMMYFUNCTION("""COMPUTED_VALUE"""),0.0)</f>
        <v>0</v>
      </c>
      <c r="D124" s="4">
        <f>IFERROR(__xludf.DUMMYFUNCTION("""COMPUTED_VALUE"""),0.0)</f>
        <v>0</v>
      </c>
      <c r="E124" s="4">
        <f>IFERROR(__xludf.DUMMYFUNCTION("""COMPUTED_VALUE"""),0.0)</f>
        <v>0</v>
      </c>
      <c r="F124" s="4">
        <f>IFERROR(__xludf.DUMMYFUNCTION("""COMPUTED_VALUE"""),0.0)</f>
        <v>0</v>
      </c>
      <c r="G124" s="4">
        <f>IFERROR(__xludf.DUMMYFUNCTION("""COMPUTED_VALUE"""),0.0)</f>
        <v>0</v>
      </c>
      <c r="H124" s="4">
        <f>IFERROR(__xludf.DUMMYFUNCTION("""COMPUTED_VALUE"""),0.0)</f>
        <v>0</v>
      </c>
      <c r="I124" s="4">
        <f>IFERROR(__xludf.DUMMYFUNCTION("""COMPUTED_VALUE"""),0.0)</f>
        <v>0</v>
      </c>
      <c r="J124" s="5">
        <f>IFERROR(__xludf.DUMMYFUNCTION("""COMPUTED_VALUE"""),0.0)</f>
        <v>0</v>
      </c>
      <c r="K124" s="5">
        <f>IFERROR(__xludf.DUMMYFUNCTION("""COMPUTED_VALUE"""),0.0)</f>
        <v>0</v>
      </c>
      <c r="L124" s="5">
        <f>IFERROR(__xludf.DUMMYFUNCTION("""COMPUTED_VALUE"""),0.0)</f>
        <v>0</v>
      </c>
      <c r="M124" s="5">
        <f>IFERROR(__xludf.DUMMYFUNCTION("""COMPUTED_VALUE"""),0.0)</f>
        <v>0</v>
      </c>
      <c r="N124" s="6">
        <f>IFERROR(__xludf.DUMMYFUNCTION("""COMPUTED_VALUE"""),0.0)</f>
        <v>0</v>
      </c>
    </row>
    <row r="125" ht="15.75" customHeight="1">
      <c r="A125" s="3">
        <f>IFERROR(__xludf.DUMMYFUNCTION("""COMPUTED_VALUE"""),44685.0)</f>
        <v>44685</v>
      </c>
      <c r="B125" s="4">
        <f>IFERROR(__xludf.DUMMYFUNCTION("""COMPUTED_VALUE"""),0.0)</f>
        <v>0</v>
      </c>
      <c r="C125" s="4">
        <f>IFERROR(__xludf.DUMMYFUNCTION("""COMPUTED_VALUE"""),0.0)</f>
        <v>0</v>
      </c>
      <c r="D125" s="4">
        <f>IFERROR(__xludf.DUMMYFUNCTION("""COMPUTED_VALUE"""),0.0)</f>
        <v>0</v>
      </c>
      <c r="E125" s="4">
        <f>IFERROR(__xludf.DUMMYFUNCTION("""COMPUTED_VALUE"""),0.0)</f>
        <v>0</v>
      </c>
      <c r="F125" s="4">
        <f>IFERROR(__xludf.DUMMYFUNCTION("""COMPUTED_VALUE"""),0.0)</f>
        <v>0</v>
      </c>
      <c r="G125" s="4">
        <f>IFERROR(__xludf.DUMMYFUNCTION("""COMPUTED_VALUE"""),0.0)</f>
        <v>0</v>
      </c>
      <c r="H125" s="4">
        <f>IFERROR(__xludf.DUMMYFUNCTION("""COMPUTED_VALUE"""),0.0)</f>
        <v>0</v>
      </c>
      <c r="I125" s="4">
        <f>IFERROR(__xludf.DUMMYFUNCTION("""COMPUTED_VALUE"""),0.0)</f>
        <v>0</v>
      </c>
      <c r="J125" s="5">
        <f>IFERROR(__xludf.DUMMYFUNCTION("""COMPUTED_VALUE"""),0.0)</f>
        <v>0</v>
      </c>
      <c r="K125" s="5">
        <f>IFERROR(__xludf.DUMMYFUNCTION("""COMPUTED_VALUE"""),0.0)</f>
        <v>0</v>
      </c>
      <c r="L125" s="5">
        <f>IFERROR(__xludf.DUMMYFUNCTION("""COMPUTED_VALUE"""),0.0)</f>
        <v>0</v>
      </c>
      <c r="M125" s="5">
        <f>IFERROR(__xludf.DUMMYFUNCTION("""COMPUTED_VALUE"""),0.0)</f>
        <v>0</v>
      </c>
      <c r="N125" s="6">
        <f>IFERROR(__xludf.DUMMYFUNCTION("""COMPUTED_VALUE"""),0.0)</f>
        <v>0</v>
      </c>
    </row>
    <row r="126" ht="15.75" customHeight="1">
      <c r="A126" s="3">
        <f>IFERROR(__xludf.DUMMYFUNCTION("""COMPUTED_VALUE"""),44686.0)</f>
        <v>44686</v>
      </c>
      <c r="B126" s="4">
        <f>IFERROR(__xludf.DUMMYFUNCTION("""COMPUTED_VALUE"""),0.0)</f>
        <v>0</v>
      </c>
      <c r="C126" s="4">
        <f>IFERROR(__xludf.DUMMYFUNCTION("""COMPUTED_VALUE"""),0.0)</f>
        <v>0</v>
      </c>
      <c r="D126" s="4">
        <f>IFERROR(__xludf.DUMMYFUNCTION("""COMPUTED_VALUE"""),0.0)</f>
        <v>0</v>
      </c>
      <c r="E126" s="4">
        <f>IFERROR(__xludf.DUMMYFUNCTION("""COMPUTED_VALUE"""),0.0)</f>
        <v>0</v>
      </c>
      <c r="F126" s="4">
        <f>IFERROR(__xludf.DUMMYFUNCTION("""COMPUTED_VALUE"""),0.0)</f>
        <v>0</v>
      </c>
      <c r="G126" s="4">
        <f>IFERROR(__xludf.DUMMYFUNCTION("""COMPUTED_VALUE"""),0.0)</f>
        <v>0</v>
      </c>
      <c r="H126" s="4">
        <f>IFERROR(__xludf.DUMMYFUNCTION("""COMPUTED_VALUE"""),0.0)</f>
        <v>0</v>
      </c>
      <c r="I126" s="4">
        <f>IFERROR(__xludf.DUMMYFUNCTION("""COMPUTED_VALUE"""),0.0)</f>
        <v>0</v>
      </c>
      <c r="J126" s="5">
        <f>IFERROR(__xludf.DUMMYFUNCTION("""COMPUTED_VALUE"""),0.0)</f>
        <v>0</v>
      </c>
      <c r="K126" s="5">
        <f>IFERROR(__xludf.DUMMYFUNCTION("""COMPUTED_VALUE"""),0.0)</f>
        <v>0</v>
      </c>
      <c r="L126" s="5">
        <f>IFERROR(__xludf.DUMMYFUNCTION("""COMPUTED_VALUE"""),0.0)</f>
        <v>0</v>
      </c>
      <c r="M126" s="5">
        <f>IFERROR(__xludf.DUMMYFUNCTION("""COMPUTED_VALUE"""),0.0)</f>
        <v>0</v>
      </c>
      <c r="N126" s="6">
        <f>IFERROR(__xludf.DUMMYFUNCTION("""COMPUTED_VALUE"""),0.0)</f>
        <v>0</v>
      </c>
    </row>
    <row r="127" ht="15.75" customHeight="1">
      <c r="A127" s="3">
        <f>IFERROR(__xludf.DUMMYFUNCTION("""COMPUTED_VALUE"""),44687.0)</f>
        <v>44687</v>
      </c>
      <c r="B127" s="4">
        <f>IFERROR(__xludf.DUMMYFUNCTION("""COMPUTED_VALUE"""),0.0)</f>
        <v>0</v>
      </c>
      <c r="C127" s="4">
        <f>IFERROR(__xludf.DUMMYFUNCTION("""COMPUTED_VALUE"""),0.0)</f>
        <v>0</v>
      </c>
      <c r="D127" s="4">
        <f>IFERROR(__xludf.DUMMYFUNCTION("""COMPUTED_VALUE"""),0.0)</f>
        <v>0</v>
      </c>
      <c r="E127" s="4">
        <f>IFERROR(__xludf.DUMMYFUNCTION("""COMPUTED_VALUE"""),0.0)</f>
        <v>0</v>
      </c>
      <c r="F127" s="4">
        <f>IFERROR(__xludf.DUMMYFUNCTION("""COMPUTED_VALUE"""),0.0)</f>
        <v>0</v>
      </c>
      <c r="G127" s="4">
        <f>IFERROR(__xludf.DUMMYFUNCTION("""COMPUTED_VALUE"""),0.0)</f>
        <v>0</v>
      </c>
      <c r="H127" s="4">
        <f>IFERROR(__xludf.DUMMYFUNCTION("""COMPUTED_VALUE"""),0.0)</f>
        <v>0</v>
      </c>
      <c r="I127" s="4">
        <f>IFERROR(__xludf.DUMMYFUNCTION("""COMPUTED_VALUE"""),0.0)</f>
        <v>0</v>
      </c>
      <c r="J127" s="5">
        <f>IFERROR(__xludf.DUMMYFUNCTION("""COMPUTED_VALUE"""),0.0)</f>
        <v>0</v>
      </c>
      <c r="K127" s="5">
        <f>IFERROR(__xludf.DUMMYFUNCTION("""COMPUTED_VALUE"""),0.0)</f>
        <v>0</v>
      </c>
      <c r="L127" s="5">
        <f>IFERROR(__xludf.DUMMYFUNCTION("""COMPUTED_VALUE"""),0.0)</f>
        <v>0</v>
      </c>
      <c r="M127" s="5">
        <f>IFERROR(__xludf.DUMMYFUNCTION("""COMPUTED_VALUE"""),0.0)</f>
        <v>0</v>
      </c>
      <c r="N127" s="6">
        <f>IFERROR(__xludf.DUMMYFUNCTION("""COMPUTED_VALUE"""),0.0)</f>
        <v>0</v>
      </c>
    </row>
    <row r="128" ht="15.75" customHeight="1">
      <c r="A128" s="3">
        <f>IFERROR(__xludf.DUMMYFUNCTION("""COMPUTED_VALUE"""),44688.0)</f>
        <v>44688</v>
      </c>
      <c r="B128" s="4">
        <f>IFERROR(__xludf.DUMMYFUNCTION("""COMPUTED_VALUE"""),0.0)</f>
        <v>0</v>
      </c>
      <c r="C128" s="4">
        <f>IFERROR(__xludf.DUMMYFUNCTION("""COMPUTED_VALUE"""),0.0)</f>
        <v>0</v>
      </c>
      <c r="D128" s="4">
        <f>IFERROR(__xludf.DUMMYFUNCTION("""COMPUTED_VALUE"""),0.0)</f>
        <v>0</v>
      </c>
      <c r="E128" s="4">
        <f>IFERROR(__xludf.DUMMYFUNCTION("""COMPUTED_VALUE"""),0.0)</f>
        <v>0</v>
      </c>
      <c r="F128" s="4">
        <f>IFERROR(__xludf.DUMMYFUNCTION("""COMPUTED_VALUE"""),0.0)</f>
        <v>0</v>
      </c>
      <c r="G128" s="4">
        <f>IFERROR(__xludf.DUMMYFUNCTION("""COMPUTED_VALUE"""),0.0)</f>
        <v>0</v>
      </c>
      <c r="H128" s="4">
        <f>IFERROR(__xludf.DUMMYFUNCTION("""COMPUTED_VALUE"""),0.0)</f>
        <v>0</v>
      </c>
      <c r="I128" s="4">
        <f>IFERROR(__xludf.DUMMYFUNCTION("""COMPUTED_VALUE"""),0.0)</f>
        <v>0</v>
      </c>
      <c r="J128" s="5">
        <f>IFERROR(__xludf.DUMMYFUNCTION("""COMPUTED_VALUE"""),0.0)</f>
        <v>0</v>
      </c>
      <c r="K128" s="5">
        <f>IFERROR(__xludf.DUMMYFUNCTION("""COMPUTED_VALUE"""),0.0)</f>
        <v>0</v>
      </c>
      <c r="L128" s="5">
        <f>IFERROR(__xludf.DUMMYFUNCTION("""COMPUTED_VALUE"""),0.0)</f>
        <v>0</v>
      </c>
      <c r="M128" s="5">
        <f>IFERROR(__xludf.DUMMYFUNCTION("""COMPUTED_VALUE"""),0.0)</f>
        <v>0</v>
      </c>
      <c r="N128" s="6">
        <f>IFERROR(__xludf.DUMMYFUNCTION("""COMPUTED_VALUE"""),0.0)</f>
        <v>0</v>
      </c>
    </row>
    <row r="129" ht="15.75" customHeight="1">
      <c r="A129" s="3">
        <f>IFERROR(__xludf.DUMMYFUNCTION("""COMPUTED_VALUE"""),44689.0)</f>
        <v>44689</v>
      </c>
      <c r="B129" s="4">
        <f>IFERROR(__xludf.DUMMYFUNCTION("""COMPUTED_VALUE"""),0.0)</f>
        <v>0</v>
      </c>
      <c r="C129" s="4">
        <f>IFERROR(__xludf.DUMMYFUNCTION("""COMPUTED_VALUE"""),0.0)</f>
        <v>0</v>
      </c>
      <c r="D129" s="4">
        <f>IFERROR(__xludf.DUMMYFUNCTION("""COMPUTED_VALUE"""),0.0)</f>
        <v>0</v>
      </c>
      <c r="E129" s="4">
        <f>IFERROR(__xludf.DUMMYFUNCTION("""COMPUTED_VALUE"""),0.0)</f>
        <v>0</v>
      </c>
      <c r="F129" s="4">
        <f>IFERROR(__xludf.DUMMYFUNCTION("""COMPUTED_VALUE"""),0.0)</f>
        <v>0</v>
      </c>
      <c r="G129" s="4">
        <f>IFERROR(__xludf.DUMMYFUNCTION("""COMPUTED_VALUE"""),0.0)</f>
        <v>0</v>
      </c>
      <c r="H129" s="4">
        <f>IFERROR(__xludf.DUMMYFUNCTION("""COMPUTED_VALUE"""),0.0)</f>
        <v>0</v>
      </c>
      <c r="I129" s="4">
        <f>IFERROR(__xludf.DUMMYFUNCTION("""COMPUTED_VALUE"""),0.0)</f>
        <v>0</v>
      </c>
      <c r="J129" s="5">
        <f>IFERROR(__xludf.DUMMYFUNCTION("""COMPUTED_VALUE"""),0.0)</f>
        <v>0</v>
      </c>
      <c r="K129" s="5">
        <f>IFERROR(__xludf.DUMMYFUNCTION("""COMPUTED_VALUE"""),0.0)</f>
        <v>0</v>
      </c>
      <c r="L129" s="5">
        <f>IFERROR(__xludf.DUMMYFUNCTION("""COMPUTED_VALUE"""),0.0)</f>
        <v>0</v>
      </c>
      <c r="M129" s="5">
        <f>IFERROR(__xludf.DUMMYFUNCTION("""COMPUTED_VALUE"""),0.0)</f>
        <v>0</v>
      </c>
      <c r="N129" s="6">
        <f>IFERROR(__xludf.DUMMYFUNCTION("""COMPUTED_VALUE"""),0.0)</f>
        <v>0</v>
      </c>
    </row>
    <row r="130" ht="15.75" customHeight="1">
      <c r="A130" s="3">
        <f>IFERROR(__xludf.DUMMYFUNCTION("""COMPUTED_VALUE"""),44690.0)</f>
        <v>44690</v>
      </c>
      <c r="B130" s="4">
        <f>IFERROR(__xludf.DUMMYFUNCTION("""COMPUTED_VALUE"""),0.0)</f>
        <v>0</v>
      </c>
      <c r="C130" s="4">
        <f>IFERROR(__xludf.DUMMYFUNCTION("""COMPUTED_VALUE"""),0.0)</f>
        <v>0</v>
      </c>
      <c r="D130" s="4">
        <f>IFERROR(__xludf.DUMMYFUNCTION("""COMPUTED_VALUE"""),0.0)</f>
        <v>0</v>
      </c>
      <c r="E130" s="4">
        <f>IFERROR(__xludf.DUMMYFUNCTION("""COMPUTED_VALUE"""),0.0)</f>
        <v>0</v>
      </c>
      <c r="F130" s="4">
        <f>IFERROR(__xludf.DUMMYFUNCTION("""COMPUTED_VALUE"""),0.0)</f>
        <v>0</v>
      </c>
      <c r="G130" s="4">
        <f>IFERROR(__xludf.DUMMYFUNCTION("""COMPUTED_VALUE"""),0.0)</f>
        <v>0</v>
      </c>
      <c r="H130" s="4">
        <f>IFERROR(__xludf.DUMMYFUNCTION("""COMPUTED_VALUE"""),0.0)</f>
        <v>0</v>
      </c>
      <c r="I130" s="4">
        <f>IFERROR(__xludf.DUMMYFUNCTION("""COMPUTED_VALUE"""),0.0)</f>
        <v>0</v>
      </c>
      <c r="J130" s="5">
        <f>IFERROR(__xludf.DUMMYFUNCTION("""COMPUTED_VALUE"""),0.0)</f>
        <v>0</v>
      </c>
      <c r="K130" s="5">
        <f>IFERROR(__xludf.DUMMYFUNCTION("""COMPUTED_VALUE"""),0.0)</f>
        <v>0</v>
      </c>
      <c r="L130" s="5">
        <f>IFERROR(__xludf.DUMMYFUNCTION("""COMPUTED_VALUE"""),0.0)</f>
        <v>0</v>
      </c>
      <c r="M130" s="5">
        <f>IFERROR(__xludf.DUMMYFUNCTION("""COMPUTED_VALUE"""),0.0)</f>
        <v>0</v>
      </c>
      <c r="N130" s="6">
        <f>IFERROR(__xludf.DUMMYFUNCTION("""COMPUTED_VALUE"""),0.0)</f>
        <v>0</v>
      </c>
    </row>
    <row r="131" ht="15.75" customHeight="1">
      <c r="A131" s="3">
        <f>IFERROR(__xludf.DUMMYFUNCTION("""COMPUTED_VALUE"""),44691.0)</f>
        <v>44691</v>
      </c>
      <c r="B131" s="4">
        <f>IFERROR(__xludf.DUMMYFUNCTION("""COMPUTED_VALUE"""),0.0)</f>
        <v>0</v>
      </c>
      <c r="C131" s="4">
        <f>IFERROR(__xludf.DUMMYFUNCTION("""COMPUTED_VALUE"""),0.0)</f>
        <v>0</v>
      </c>
      <c r="D131" s="4">
        <f>IFERROR(__xludf.DUMMYFUNCTION("""COMPUTED_VALUE"""),0.0)</f>
        <v>0</v>
      </c>
      <c r="E131" s="4">
        <f>IFERROR(__xludf.DUMMYFUNCTION("""COMPUTED_VALUE"""),0.0)</f>
        <v>0</v>
      </c>
      <c r="F131" s="4">
        <f>IFERROR(__xludf.DUMMYFUNCTION("""COMPUTED_VALUE"""),0.0)</f>
        <v>0</v>
      </c>
      <c r="G131" s="4">
        <f>IFERROR(__xludf.DUMMYFUNCTION("""COMPUTED_VALUE"""),0.0)</f>
        <v>0</v>
      </c>
      <c r="H131" s="4">
        <f>IFERROR(__xludf.DUMMYFUNCTION("""COMPUTED_VALUE"""),0.0)</f>
        <v>0</v>
      </c>
      <c r="I131" s="4">
        <f>IFERROR(__xludf.DUMMYFUNCTION("""COMPUTED_VALUE"""),0.0)</f>
        <v>0</v>
      </c>
      <c r="J131" s="5">
        <f>IFERROR(__xludf.DUMMYFUNCTION("""COMPUTED_VALUE"""),0.0)</f>
        <v>0</v>
      </c>
      <c r="K131" s="5">
        <f>IFERROR(__xludf.DUMMYFUNCTION("""COMPUTED_VALUE"""),0.0)</f>
        <v>0</v>
      </c>
      <c r="L131" s="5">
        <f>IFERROR(__xludf.DUMMYFUNCTION("""COMPUTED_VALUE"""),0.0)</f>
        <v>0</v>
      </c>
      <c r="M131" s="5">
        <f>IFERROR(__xludf.DUMMYFUNCTION("""COMPUTED_VALUE"""),0.0)</f>
        <v>0</v>
      </c>
      <c r="N131" s="6">
        <f>IFERROR(__xludf.DUMMYFUNCTION("""COMPUTED_VALUE"""),0.0)</f>
        <v>0</v>
      </c>
    </row>
    <row r="132" ht="15.75" customHeight="1">
      <c r="A132" s="3">
        <f>IFERROR(__xludf.DUMMYFUNCTION("""COMPUTED_VALUE"""),44692.0)</f>
        <v>44692</v>
      </c>
      <c r="B132" s="4">
        <f>IFERROR(__xludf.DUMMYFUNCTION("""COMPUTED_VALUE"""),0.0)</f>
        <v>0</v>
      </c>
      <c r="C132" s="4">
        <f>IFERROR(__xludf.DUMMYFUNCTION("""COMPUTED_VALUE"""),0.0)</f>
        <v>0</v>
      </c>
      <c r="D132" s="4">
        <f>IFERROR(__xludf.DUMMYFUNCTION("""COMPUTED_VALUE"""),0.0)</f>
        <v>0</v>
      </c>
      <c r="E132" s="4">
        <f>IFERROR(__xludf.DUMMYFUNCTION("""COMPUTED_VALUE"""),0.0)</f>
        <v>0</v>
      </c>
      <c r="F132" s="4">
        <f>IFERROR(__xludf.DUMMYFUNCTION("""COMPUTED_VALUE"""),0.0)</f>
        <v>0</v>
      </c>
      <c r="G132" s="4">
        <f>IFERROR(__xludf.DUMMYFUNCTION("""COMPUTED_VALUE"""),0.0)</f>
        <v>0</v>
      </c>
      <c r="H132" s="4">
        <f>IFERROR(__xludf.DUMMYFUNCTION("""COMPUTED_VALUE"""),0.0)</f>
        <v>0</v>
      </c>
      <c r="I132" s="4">
        <f>IFERROR(__xludf.DUMMYFUNCTION("""COMPUTED_VALUE"""),0.0)</f>
        <v>0</v>
      </c>
      <c r="J132" s="5">
        <f>IFERROR(__xludf.DUMMYFUNCTION("""COMPUTED_VALUE"""),0.0)</f>
        <v>0</v>
      </c>
      <c r="K132" s="5">
        <f>IFERROR(__xludf.DUMMYFUNCTION("""COMPUTED_VALUE"""),0.0)</f>
        <v>0</v>
      </c>
      <c r="L132" s="5">
        <f>IFERROR(__xludf.DUMMYFUNCTION("""COMPUTED_VALUE"""),0.0)</f>
        <v>0</v>
      </c>
      <c r="M132" s="5">
        <f>IFERROR(__xludf.DUMMYFUNCTION("""COMPUTED_VALUE"""),0.0)</f>
        <v>0</v>
      </c>
      <c r="N132" s="6">
        <f>IFERROR(__xludf.DUMMYFUNCTION("""COMPUTED_VALUE"""),0.0)</f>
        <v>0</v>
      </c>
    </row>
    <row r="133" ht="15.75" customHeight="1">
      <c r="A133" s="3">
        <f>IFERROR(__xludf.DUMMYFUNCTION("""COMPUTED_VALUE"""),44693.0)</f>
        <v>44693</v>
      </c>
      <c r="B133" s="4">
        <f>IFERROR(__xludf.DUMMYFUNCTION("""COMPUTED_VALUE"""),0.0)</f>
        <v>0</v>
      </c>
      <c r="C133" s="4">
        <f>IFERROR(__xludf.DUMMYFUNCTION("""COMPUTED_VALUE"""),0.0)</f>
        <v>0</v>
      </c>
      <c r="D133" s="4">
        <f>IFERROR(__xludf.DUMMYFUNCTION("""COMPUTED_VALUE"""),0.0)</f>
        <v>0</v>
      </c>
      <c r="E133" s="4">
        <f>IFERROR(__xludf.DUMMYFUNCTION("""COMPUTED_VALUE"""),0.0)</f>
        <v>0</v>
      </c>
      <c r="F133" s="4">
        <f>IFERROR(__xludf.DUMMYFUNCTION("""COMPUTED_VALUE"""),0.0)</f>
        <v>0</v>
      </c>
      <c r="G133" s="4">
        <f>IFERROR(__xludf.DUMMYFUNCTION("""COMPUTED_VALUE"""),0.0)</f>
        <v>0</v>
      </c>
      <c r="H133" s="4">
        <f>IFERROR(__xludf.DUMMYFUNCTION("""COMPUTED_VALUE"""),0.0)</f>
        <v>0</v>
      </c>
      <c r="I133" s="4">
        <f>IFERROR(__xludf.DUMMYFUNCTION("""COMPUTED_VALUE"""),0.0)</f>
        <v>0</v>
      </c>
      <c r="J133" s="5">
        <f>IFERROR(__xludf.DUMMYFUNCTION("""COMPUTED_VALUE"""),0.0)</f>
        <v>0</v>
      </c>
      <c r="K133" s="5">
        <f>IFERROR(__xludf.DUMMYFUNCTION("""COMPUTED_VALUE"""),0.0)</f>
        <v>0</v>
      </c>
      <c r="L133" s="5">
        <f>IFERROR(__xludf.DUMMYFUNCTION("""COMPUTED_VALUE"""),0.0)</f>
        <v>0</v>
      </c>
      <c r="M133" s="5">
        <f>IFERROR(__xludf.DUMMYFUNCTION("""COMPUTED_VALUE"""),0.0)</f>
        <v>0</v>
      </c>
      <c r="N133" s="6">
        <f>IFERROR(__xludf.DUMMYFUNCTION("""COMPUTED_VALUE"""),0.0)</f>
        <v>0</v>
      </c>
    </row>
    <row r="134" ht="15.75" customHeight="1">
      <c r="A134" s="3">
        <f>IFERROR(__xludf.DUMMYFUNCTION("""COMPUTED_VALUE"""),44694.0)</f>
        <v>44694</v>
      </c>
      <c r="B134" s="4">
        <f>IFERROR(__xludf.DUMMYFUNCTION("""COMPUTED_VALUE"""),0.0)</f>
        <v>0</v>
      </c>
      <c r="C134" s="4">
        <f>IFERROR(__xludf.DUMMYFUNCTION("""COMPUTED_VALUE"""),0.0)</f>
        <v>0</v>
      </c>
      <c r="D134" s="4">
        <f>IFERROR(__xludf.DUMMYFUNCTION("""COMPUTED_VALUE"""),0.0)</f>
        <v>0</v>
      </c>
      <c r="E134" s="4">
        <f>IFERROR(__xludf.DUMMYFUNCTION("""COMPUTED_VALUE"""),0.0)</f>
        <v>0</v>
      </c>
      <c r="F134" s="4">
        <f>IFERROR(__xludf.DUMMYFUNCTION("""COMPUTED_VALUE"""),0.0)</f>
        <v>0</v>
      </c>
      <c r="G134" s="4">
        <f>IFERROR(__xludf.DUMMYFUNCTION("""COMPUTED_VALUE"""),0.0)</f>
        <v>0</v>
      </c>
      <c r="H134" s="4">
        <f>IFERROR(__xludf.DUMMYFUNCTION("""COMPUTED_VALUE"""),0.0)</f>
        <v>0</v>
      </c>
      <c r="I134" s="4">
        <f>IFERROR(__xludf.DUMMYFUNCTION("""COMPUTED_VALUE"""),0.0)</f>
        <v>0</v>
      </c>
      <c r="J134" s="5">
        <f>IFERROR(__xludf.DUMMYFUNCTION("""COMPUTED_VALUE"""),0.0)</f>
        <v>0</v>
      </c>
      <c r="K134" s="5">
        <f>IFERROR(__xludf.DUMMYFUNCTION("""COMPUTED_VALUE"""),0.0)</f>
        <v>0</v>
      </c>
      <c r="L134" s="5">
        <f>IFERROR(__xludf.DUMMYFUNCTION("""COMPUTED_VALUE"""),0.0)</f>
        <v>0</v>
      </c>
      <c r="M134" s="5">
        <f>IFERROR(__xludf.DUMMYFUNCTION("""COMPUTED_VALUE"""),0.0)</f>
        <v>0</v>
      </c>
      <c r="N134" s="6">
        <f>IFERROR(__xludf.DUMMYFUNCTION("""COMPUTED_VALUE"""),0.0)</f>
        <v>0</v>
      </c>
    </row>
    <row r="135" ht="15.75" customHeight="1">
      <c r="A135" s="3">
        <f>IFERROR(__xludf.DUMMYFUNCTION("""COMPUTED_VALUE"""),44695.0)</f>
        <v>44695</v>
      </c>
      <c r="B135" s="4">
        <f>IFERROR(__xludf.DUMMYFUNCTION("""COMPUTED_VALUE"""),0.0)</f>
        <v>0</v>
      </c>
      <c r="C135" s="4">
        <f>IFERROR(__xludf.DUMMYFUNCTION("""COMPUTED_VALUE"""),0.0)</f>
        <v>0</v>
      </c>
      <c r="D135" s="4">
        <f>IFERROR(__xludf.DUMMYFUNCTION("""COMPUTED_VALUE"""),0.0)</f>
        <v>0</v>
      </c>
      <c r="E135" s="4">
        <f>IFERROR(__xludf.DUMMYFUNCTION("""COMPUTED_VALUE"""),0.0)</f>
        <v>0</v>
      </c>
      <c r="F135" s="4">
        <f>IFERROR(__xludf.DUMMYFUNCTION("""COMPUTED_VALUE"""),0.0)</f>
        <v>0</v>
      </c>
      <c r="G135" s="4">
        <f>IFERROR(__xludf.DUMMYFUNCTION("""COMPUTED_VALUE"""),0.0)</f>
        <v>0</v>
      </c>
      <c r="H135" s="4">
        <f>IFERROR(__xludf.DUMMYFUNCTION("""COMPUTED_VALUE"""),0.0)</f>
        <v>0</v>
      </c>
      <c r="I135" s="4">
        <f>IFERROR(__xludf.DUMMYFUNCTION("""COMPUTED_VALUE"""),0.0)</f>
        <v>0</v>
      </c>
      <c r="J135" s="5">
        <f>IFERROR(__xludf.DUMMYFUNCTION("""COMPUTED_VALUE"""),0.0)</f>
        <v>0</v>
      </c>
      <c r="K135" s="5">
        <f>IFERROR(__xludf.DUMMYFUNCTION("""COMPUTED_VALUE"""),0.0)</f>
        <v>0</v>
      </c>
      <c r="L135" s="5">
        <f>IFERROR(__xludf.DUMMYFUNCTION("""COMPUTED_VALUE"""),0.0)</f>
        <v>0</v>
      </c>
      <c r="M135" s="5">
        <f>IFERROR(__xludf.DUMMYFUNCTION("""COMPUTED_VALUE"""),0.0)</f>
        <v>0</v>
      </c>
      <c r="N135" s="6">
        <f>IFERROR(__xludf.DUMMYFUNCTION("""COMPUTED_VALUE"""),0.0)</f>
        <v>0</v>
      </c>
    </row>
    <row r="136" ht="15.75" customHeight="1">
      <c r="A136" s="3">
        <f>IFERROR(__xludf.DUMMYFUNCTION("""COMPUTED_VALUE"""),44696.0)</f>
        <v>44696</v>
      </c>
      <c r="B136" s="4">
        <f>IFERROR(__xludf.DUMMYFUNCTION("""COMPUTED_VALUE"""),0.0)</f>
        <v>0</v>
      </c>
      <c r="C136" s="4">
        <f>IFERROR(__xludf.DUMMYFUNCTION("""COMPUTED_VALUE"""),0.0)</f>
        <v>0</v>
      </c>
      <c r="D136" s="4">
        <f>IFERROR(__xludf.DUMMYFUNCTION("""COMPUTED_VALUE"""),0.0)</f>
        <v>0</v>
      </c>
      <c r="E136" s="4">
        <f>IFERROR(__xludf.DUMMYFUNCTION("""COMPUTED_VALUE"""),0.0)</f>
        <v>0</v>
      </c>
      <c r="F136" s="4">
        <f>IFERROR(__xludf.DUMMYFUNCTION("""COMPUTED_VALUE"""),0.0)</f>
        <v>0</v>
      </c>
      <c r="G136" s="4">
        <f>IFERROR(__xludf.DUMMYFUNCTION("""COMPUTED_VALUE"""),0.0)</f>
        <v>0</v>
      </c>
      <c r="H136" s="4">
        <f>IFERROR(__xludf.DUMMYFUNCTION("""COMPUTED_VALUE"""),0.0)</f>
        <v>0</v>
      </c>
      <c r="I136" s="4">
        <f>IFERROR(__xludf.DUMMYFUNCTION("""COMPUTED_VALUE"""),0.0)</f>
        <v>0</v>
      </c>
      <c r="J136" s="5">
        <f>IFERROR(__xludf.DUMMYFUNCTION("""COMPUTED_VALUE"""),0.0)</f>
        <v>0</v>
      </c>
      <c r="K136" s="5">
        <f>IFERROR(__xludf.DUMMYFUNCTION("""COMPUTED_VALUE"""),0.0)</f>
        <v>0</v>
      </c>
      <c r="L136" s="5">
        <f>IFERROR(__xludf.DUMMYFUNCTION("""COMPUTED_VALUE"""),0.0)</f>
        <v>0</v>
      </c>
      <c r="M136" s="5">
        <f>IFERROR(__xludf.DUMMYFUNCTION("""COMPUTED_VALUE"""),0.0)</f>
        <v>0</v>
      </c>
      <c r="N136" s="6">
        <f>IFERROR(__xludf.DUMMYFUNCTION("""COMPUTED_VALUE"""),0.0)</f>
        <v>0</v>
      </c>
    </row>
    <row r="137" ht="15.75" customHeight="1">
      <c r="A137" s="3">
        <f>IFERROR(__xludf.DUMMYFUNCTION("""COMPUTED_VALUE"""),44697.0)</f>
        <v>44697</v>
      </c>
      <c r="B137" s="4">
        <f>IFERROR(__xludf.DUMMYFUNCTION("""COMPUTED_VALUE"""),0.0)</f>
        <v>0</v>
      </c>
      <c r="C137" s="4">
        <f>IFERROR(__xludf.DUMMYFUNCTION("""COMPUTED_VALUE"""),0.0)</f>
        <v>0</v>
      </c>
      <c r="D137" s="4">
        <f>IFERROR(__xludf.DUMMYFUNCTION("""COMPUTED_VALUE"""),0.0)</f>
        <v>0</v>
      </c>
      <c r="E137" s="4">
        <f>IFERROR(__xludf.DUMMYFUNCTION("""COMPUTED_VALUE"""),0.0)</f>
        <v>0</v>
      </c>
      <c r="F137" s="4">
        <f>IFERROR(__xludf.DUMMYFUNCTION("""COMPUTED_VALUE"""),0.0)</f>
        <v>0</v>
      </c>
      <c r="G137" s="4">
        <f>IFERROR(__xludf.DUMMYFUNCTION("""COMPUTED_VALUE"""),0.0)</f>
        <v>0</v>
      </c>
      <c r="H137" s="4">
        <f>IFERROR(__xludf.DUMMYFUNCTION("""COMPUTED_VALUE"""),0.0)</f>
        <v>0</v>
      </c>
      <c r="I137" s="4">
        <f>IFERROR(__xludf.DUMMYFUNCTION("""COMPUTED_VALUE"""),0.0)</f>
        <v>0</v>
      </c>
      <c r="J137" s="5">
        <f>IFERROR(__xludf.DUMMYFUNCTION("""COMPUTED_VALUE"""),0.0)</f>
        <v>0</v>
      </c>
      <c r="K137" s="5">
        <f>IFERROR(__xludf.DUMMYFUNCTION("""COMPUTED_VALUE"""),0.0)</f>
        <v>0</v>
      </c>
      <c r="L137" s="5">
        <f>IFERROR(__xludf.DUMMYFUNCTION("""COMPUTED_VALUE"""),0.0)</f>
        <v>0</v>
      </c>
      <c r="M137" s="5">
        <f>IFERROR(__xludf.DUMMYFUNCTION("""COMPUTED_VALUE"""),0.0)</f>
        <v>0</v>
      </c>
      <c r="N137" s="6">
        <f>IFERROR(__xludf.DUMMYFUNCTION("""COMPUTED_VALUE"""),0.0)</f>
        <v>0</v>
      </c>
    </row>
    <row r="138" ht="15.75" customHeight="1">
      <c r="A138" s="3">
        <f>IFERROR(__xludf.DUMMYFUNCTION("""COMPUTED_VALUE"""),44698.0)</f>
        <v>44698</v>
      </c>
      <c r="B138" s="4">
        <f>IFERROR(__xludf.DUMMYFUNCTION("""COMPUTED_VALUE"""),0.0)</f>
        <v>0</v>
      </c>
      <c r="C138" s="4">
        <f>IFERROR(__xludf.DUMMYFUNCTION("""COMPUTED_VALUE"""),0.0)</f>
        <v>0</v>
      </c>
      <c r="D138" s="4">
        <f>IFERROR(__xludf.DUMMYFUNCTION("""COMPUTED_VALUE"""),0.0)</f>
        <v>0</v>
      </c>
      <c r="E138" s="4">
        <f>IFERROR(__xludf.DUMMYFUNCTION("""COMPUTED_VALUE"""),0.0)</f>
        <v>0</v>
      </c>
      <c r="F138" s="4">
        <f>IFERROR(__xludf.DUMMYFUNCTION("""COMPUTED_VALUE"""),0.0)</f>
        <v>0</v>
      </c>
      <c r="G138" s="4">
        <f>IFERROR(__xludf.DUMMYFUNCTION("""COMPUTED_VALUE"""),0.0)</f>
        <v>0</v>
      </c>
      <c r="H138" s="4">
        <f>IFERROR(__xludf.DUMMYFUNCTION("""COMPUTED_VALUE"""),0.0)</f>
        <v>0</v>
      </c>
      <c r="I138" s="4">
        <f>IFERROR(__xludf.DUMMYFUNCTION("""COMPUTED_VALUE"""),0.0)</f>
        <v>0</v>
      </c>
      <c r="J138" s="5">
        <f>IFERROR(__xludf.DUMMYFUNCTION("""COMPUTED_VALUE"""),0.0)</f>
        <v>0</v>
      </c>
      <c r="K138" s="5">
        <f>IFERROR(__xludf.DUMMYFUNCTION("""COMPUTED_VALUE"""),0.0)</f>
        <v>0</v>
      </c>
      <c r="L138" s="5">
        <f>IFERROR(__xludf.DUMMYFUNCTION("""COMPUTED_VALUE"""),0.0)</f>
        <v>0</v>
      </c>
      <c r="M138" s="5">
        <f>IFERROR(__xludf.DUMMYFUNCTION("""COMPUTED_VALUE"""),0.0)</f>
        <v>0</v>
      </c>
      <c r="N138" s="6">
        <f>IFERROR(__xludf.DUMMYFUNCTION("""COMPUTED_VALUE"""),0.0)</f>
        <v>0</v>
      </c>
    </row>
    <row r="139" ht="15.75" customHeight="1">
      <c r="A139" s="3">
        <f>IFERROR(__xludf.DUMMYFUNCTION("""COMPUTED_VALUE"""),44699.0)</f>
        <v>44699</v>
      </c>
      <c r="B139" s="4">
        <f>IFERROR(__xludf.DUMMYFUNCTION("""COMPUTED_VALUE"""),0.0)</f>
        <v>0</v>
      </c>
      <c r="C139" s="4">
        <f>IFERROR(__xludf.DUMMYFUNCTION("""COMPUTED_VALUE"""),0.0)</f>
        <v>0</v>
      </c>
      <c r="D139" s="4">
        <f>IFERROR(__xludf.DUMMYFUNCTION("""COMPUTED_VALUE"""),0.0)</f>
        <v>0</v>
      </c>
      <c r="E139" s="4">
        <f>IFERROR(__xludf.DUMMYFUNCTION("""COMPUTED_VALUE"""),0.0)</f>
        <v>0</v>
      </c>
      <c r="F139" s="4">
        <f>IFERROR(__xludf.DUMMYFUNCTION("""COMPUTED_VALUE"""),0.0)</f>
        <v>0</v>
      </c>
      <c r="G139" s="4">
        <f>IFERROR(__xludf.DUMMYFUNCTION("""COMPUTED_VALUE"""),0.0)</f>
        <v>0</v>
      </c>
      <c r="H139" s="4">
        <f>IFERROR(__xludf.DUMMYFUNCTION("""COMPUTED_VALUE"""),0.0)</f>
        <v>0</v>
      </c>
      <c r="I139" s="4">
        <f>IFERROR(__xludf.DUMMYFUNCTION("""COMPUTED_VALUE"""),0.0)</f>
        <v>0</v>
      </c>
      <c r="J139" s="5">
        <f>IFERROR(__xludf.DUMMYFUNCTION("""COMPUTED_VALUE"""),0.0)</f>
        <v>0</v>
      </c>
      <c r="K139" s="5">
        <f>IFERROR(__xludf.DUMMYFUNCTION("""COMPUTED_VALUE"""),0.0)</f>
        <v>0</v>
      </c>
      <c r="L139" s="5">
        <f>IFERROR(__xludf.DUMMYFUNCTION("""COMPUTED_VALUE"""),0.0)</f>
        <v>0</v>
      </c>
      <c r="M139" s="5">
        <f>IFERROR(__xludf.DUMMYFUNCTION("""COMPUTED_VALUE"""),0.0)</f>
        <v>0</v>
      </c>
      <c r="N139" s="6">
        <f>IFERROR(__xludf.DUMMYFUNCTION("""COMPUTED_VALUE"""),0.0)</f>
        <v>0</v>
      </c>
    </row>
    <row r="140" ht="15.75" customHeight="1">
      <c r="A140" s="3">
        <f>IFERROR(__xludf.DUMMYFUNCTION("""COMPUTED_VALUE"""),44700.0)</f>
        <v>44700</v>
      </c>
      <c r="B140" s="4">
        <f>IFERROR(__xludf.DUMMYFUNCTION("""COMPUTED_VALUE"""),0.0)</f>
        <v>0</v>
      </c>
      <c r="C140" s="4">
        <f>IFERROR(__xludf.DUMMYFUNCTION("""COMPUTED_VALUE"""),0.0)</f>
        <v>0</v>
      </c>
      <c r="D140" s="4">
        <f>IFERROR(__xludf.DUMMYFUNCTION("""COMPUTED_VALUE"""),0.0)</f>
        <v>0</v>
      </c>
      <c r="E140" s="4">
        <f>IFERROR(__xludf.DUMMYFUNCTION("""COMPUTED_VALUE"""),0.0)</f>
        <v>0</v>
      </c>
      <c r="F140" s="4">
        <f>IFERROR(__xludf.DUMMYFUNCTION("""COMPUTED_VALUE"""),0.0)</f>
        <v>0</v>
      </c>
      <c r="G140" s="4">
        <f>IFERROR(__xludf.DUMMYFUNCTION("""COMPUTED_VALUE"""),0.0)</f>
        <v>0</v>
      </c>
      <c r="H140" s="4">
        <f>IFERROR(__xludf.DUMMYFUNCTION("""COMPUTED_VALUE"""),0.0)</f>
        <v>0</v>
      </c>
      <c r="I140" s="4">
        <f>IFERROR(__xludf.DUMMYFUNCTION("""COMPUTED_VALUE"""),0.0)</f>
        <v>0</v>
      </c>
      <c r="J140" s="5">
        <f>IFERROR(__xludf.DUMMYFUNCTION("""COMPUTED_VALUE"""),0.0)</f>
        <v>0</v>
      </c>
      <c r="K140" s="5">
        <f>IFERROR(__xludf.DUMMYFUNCTION("""COMPUTED_VALUE"""),0.0)</f>
        <v>0</v>
      </c>
      <c r="L140" s="5">
        <f>IFERROR(__xludf.DUMMYFUNCTION("""COMPUTED_VALUE"""),0.0)</f>
        <v>0</v>
      </c>
      <c r="M140" s="5">
        <f>IFERROR(__xludf.DUMMYFUNCTION("""COMPUTED_VALUE"""),0.0)</f>
        <v>0</v>
      </c>
      <c r="N140" s="6">
        <f>IFERROR(__xludf.DUMMYFUNCTION("""COMPUTED_VALUE"""),0.0)</f>
        <v>0</v>
      </c>
    </row>
    <row r="141" ht="15.75" customHeight="1">
      <c r="A141" s="3">
        <f>IFERROR(__xludf.DUMMYFUNCTION("""COMPUTED_VALUE"""),44701.0)</f>
        <v>44701</v>
      </c>
      <c r="B141" s="4">
        <f>IFERROR(__xludf.DUMMYFUNCTION("""COMPUTED_VALUE"""),0.0)</f>
        <v>0</v>
      </c>
      <c r="C141" s="4">
        <f>IFERROR(__xludf.DUMMYFUNCTION("""COMPUTED_VALUE"""),0.0)</f>
        <v>0</v>
      </c>
      <c r="D141" s="4">
        <f>IFERROR(__xludf.DUMMYFUNCTION("""COMPUTED_VALUE"""),0.0)</f>
        <v>0</v>
      </c>
      <c r="E141" s="4">
        <f>IFERROR(__xludf.DUMMYFUNCTION("""COMPUTED_VALUE"""),0.0)</f>
        <v>0</v>
      </c>
      <c r="F141" s="4">
        <f>IFERROR(__xludf.DUMMYFUNCTION("""COMPUTED_VALUE"""),0.0)</f>
        <v>0</v>
      </c>
      <c r="G141" s="4">
        <f>IFERROR(__xludf.DUMMYFUNCTION("""COMPUTED_VALUE"""),0.0)</f>
        <v>0</v>
      </c>
      <c r="H141" s="4">
        <f>IFERROR(__xludf.DUMMYFUNCTION("""COMPUTED_VALUE"""),0.0)</f>
        <v>0</v>
      </c>
      <c r="I141" s="4">
        <f>IFERROR(__xludf.DUMMYFUNCTION("""COMPUTED_VALUE"""),0.0)</f>
        <v>0</v>
      </c>
      <c r="J141" s="5">
        <f>IFERROR(__xludf.DUMMYFUNCTION("""COMPUTED_VALUE"""),0.0)</f>
        <v>0</v>
      </c>
      <c r="K141" s="5">
        <f>IFERROR(__xludf.DUMMYFUNCTION("""COMPUTED_VALUE"""),0.0)</f>
        <v>0</v>
      </c>
      <c r="L141" s="5">
        <f>IFERROR(__xludf.DUMMYFUNCTION("""COMPUTED_VALUE"""),0.0)</f>
        <v>0</v>
      </c>
      <c r="M141" s="5">
        <f>IFERROR(__xludf.DUMMYFUNCTION("""COMPUTED_VALUE"""),0.0)</f>
        <v>0</v>
      </c>
      <c r="N141" s="6">
        <f>IFERROR(__xludf.DUMMYFUNCTION("""COMPUTED_VALUE"""),0.0)</f>
        <v>0</v>
      </c>
    </row>
    <row r="142" ht="15.75" customHeight="1">
      <c r="A142" s="3">
        <f>IFERROR(__xludf.DUMMYFUNCTION("""COMPUTED_VALUE"""),44702.0)</f>
        <v>44702</v>
      </c>
      <c r="B142" s="4">
        <f>IFERROR(__xludf.DUMMYFUNCTION("""COMPUTED_VALUE"""),0.0)</f>
        <v>0</v>
      </c>
      <c r="C142" s="4">
        <f>IFERROR(__xludf.DUMMYFUNCTION("""COMPUTED_VALUE"""),0.0)</f>
        <v>0</v>
      </c>
      <c r="D142" s="4">
        <f>IFERROR(__xludf.DUMMYFUNCTION("""COMPUTED_VALUE"""),0.0)</f>
        <v>0</v>
      </c>
      <c r="E142" s="4">
        <f>IFERROR(__xludf.DUMMYFUNCTION("""COMPUTED_VALUE"""),0.0)</f>
        <v>0</v>
      </c>
      <c r="F142" s="4">
        <f>IFERROR(__xludf.DUMMYFUNCTION("""COMPUTED_VALUE"""),0.0)</f>
        <v>0</v>
      </c>
      <c r="G142" s="4">
        <f>IFERROR(__xludf.DUMMYFUNCTION("""COMPUTED_VALUE"""),0.0)</f>
        <v>0</v>
      </c>
      <c r="H142" s="4">
        <f>IFERROR(__xludf.DUMMYFUNCTION("""COMPUTED_VALUE"""),0.0)</f>
        <v>0</v>
      </c>
      <c r="I142" s="4">
        <f>IFERROR(__xludf.DUMMYFUNCTION("""COMPUTED_VALUE"""),0.0)</f>
        <v>0</v>
      </c>
      <c r="J142" s="5">
        <f>IFERROR(__xludf.DUMMYFUNCTION("""COMPUTED_VALUE"""),0.0)</f>
        <v>0</v>
      </c>
      <c r="K142" s="5">
        <f>IFERROR(__xludf.DUMMYFUNCTION("""COMPUTED_VALUE"""),0.0)</f>
        <v>0</v>
      </c>
      <c r="L142" s="5">
        <f>IFERROR(__xludf.DUMMYFUNCTION("""COMPUTED_VALUE"""),0.0)</f>
        <v>0</v>
      </c>
      <c r="M142" s="5">
        <f>IFERROR(__xludf.DUMMYFUNCTION("""COMPUTED_VALUE"""),0.0)</f>
        <v>0</v>
      </c>
      <c r="N142" s="6">
        <f>IFERROR(__xludf.DUMMYFUNCTION("""COMPUTED_VALUE"""),0.0)</f>
        <v>0</v>
      </c>
    </row>
    <row r="143" ht="15.75" customHeight="1">
      <c r="A143" s="3">
        <f>IFERROR(__xludf.DUMMYFUNCTION("""COMPUTED_VALUE"""),44703.0)</f>
        <v>44703</v>
      </c>
      <c r="B143" s="4">
        <f>IFERROR(__xludf.DUMMYFUNCTION("""COMPUTED_VALUE"""),0.0)</f>
        <v>0</v>
      </c>
      <c r="C143" s="4">
        <f>IFERROR(__xludf.DUMMYFUNCTION("""COMPUTED_VALUE"""),0.0)</f>
        <v>0</v>
      </c>
      <c r="D143" s="4">
        <f>IFERROR(__xludf.DUMMYFUNCTION("""COMPUTED_VALUE"""),0.0)</f>
        <v>0</v>
      </c>
      <c r="E143" s="4">
        <f>IFERROR(__xludf.DUMMYFUNCTION("""COMPUTED_VALUE"""),0.0)</f>
        <v>0</v>
      </c>
      <c r="F143" s="4">
        <f>IFERROR(__xludf.DUMMYFUNCTION("""COMPUTED_VALUE"""),0.0)</f>
        <v>0</v>
      </c>
      <c r="G143" s="4">
        <f>IFERROR(__xludf.DUMMYFUNCTION("""COMPUTED_VALUE"""),0.0)</f>
        <v>0</v>
      </c>
      <c r="H143" s="4">
        <f>IFERROR(__xludf.DUMMYFUNCTION("""COMPUTED_VALUE"""),0.0)</f>
        <v>0</v>
      </c>
      <c r="I143" s="4">
        <f>IFERROR(__xludf.DUMMYFUNCTION("""COMPUTED_VALUE"""),0.0)</f>
        <v>0</v>
      </c>
      <c r="J143" s="5">
        <f>IFERROR(__xludf.DUMMYFUNCTION("""COMPUTED_VALUE"""),0.0)</f>
        <v>0</v>
      </c>
      <c r="K143" s="5">
        <f>IFERROR(__xludf.DUMMYFUNCTION("""COMPUTED_VALUE"""),0.0)</f>
        <v>0</v>
      </c>
      <c r="L143" s="5">
        <f>IFERROR(__xludf.DUMMYFUNCTION("""COMPUTED_VALUE"""),0.0)</f>
        <v>0</v>
      </c>
      <c r="M143" s="5">
        <f>IFERROR(__xludf.DUMMYFUNCTION("""COMPUTED_VALUE"""),0.0)</f>
        <v>0</v>
      </c>
      <c r="N143" s="6">
        <f>IFERROR(__xludf.DUMMYFUNCTION("""COMPUTED_VALUE"""),0.0)</f>
        <v>0</v>
      </c>
    </row>
    <row r="144" ht="15.75" customHeight="1">
      <c r="A144" s="3">
        <f>IFERROR(__xludf.DUMMYFUNCTION("""COMPUTED_VALUE"""),44704.0)</f>
        <v>44704</v>
      </c>
      <c r="B144" s="4">
        <f>IFERROR(__xludf.DUMMYFUNCTION("""COMPUTED_VALUE"""),0.0)</f>
        <v>0</v>
      </c>
      <c r="C144" s="4">
        <f>IFERROR(__xludf.DUMMYFUNCTION("""COMPUTED_VALUE"""),0.0)</f>
        <v>0</v>
      </c>
      <c r="D144" s="4">
        <f>IFERROR(__xludf.DUMMYFUNCTION("""COMPUTED_VALUE"""),0.0)</f>
        <v>0</v>
      </c>
      <c r="E144" s="4">
        <f>IFERROR(__xludf.DUMMYFUNCTION("""COMPUTED_VALUE"""),0.0)</f>
        <v>0</v>
      </c>
      <c r="F144" s="4">
        <f>IFERROR(__xludf.DUMMYFUNCTION("""COMPUTED_VALUE"""),0.0)</f>
        <v>0</v>
      </c>
      <c r="G144" s="4">
        <f>IFERROR(__xludf.DUMMYFUNCTION("""COMPUTED_VALUE"""),0.0)</f>
        <v>0</v>
      </c>
      <c r="H144" s="4">
        <f>IFERROR(__xludf.DUMMYFUNCTION("""COMPUTED_VALUE"""),0.0)</f>
        <v>0</v>
      </c>
      <c r="I144" s="4">
        <f>IFERROR(__xludf.DUMMYFUNCTION("""COMPUTED_VALUE"""),0.0)</f>
        <v>0</v>
      </c>
      <c r="J144" s="5">
        <f>IFERROR(__xludf.DUMMYFUNCTION("""COMPUTED_VALUE"""),0.0)</f>
        <v>0</v>
      </c>
      <c r="K144" s="5">
        <f>IFERROR(__xludf.DUMMYFUNCTION("""COMPUTED_VALUE"""),0.0)</f>
        <v>0</v>
      </c>
      <c r="L144" s="5">
        <f>IFERROR(__xludf.DUMMYFUNCTION("""COMPUTED_VALUE"""),0.0)</f>
        <v>0</v>
      </c>
      <c r="M144" s="5">
        <f>IFERROR(__xludf.DUMMYFUNCTION("""COMPUTED_VALUE"""),0.0)</f>
        <v>0</v>
      </c>
      <c r="N144" s="6">
        <f>IFERROR(__xludf.DUMMYFUNCTION("""COMPUTED_VALUE"""),0.0)</f>
        <v>0</v>
      </c>
    </row>
    <row r="145" ht="15.75" customHeight="1">
      <c r="A145" s="3">
        <f>IFERROR(__xludf.DUMMYFUNCTION("""COMPUTED_VALUE"""),44705.0)</f>
        <v>44705</v>
      </c>
      <c r="B145" s="4">
        <f>IFERROR(__xludf.DUMMYFUNCTION("""COMPUTED_VALUE"""),0.0)</f>
        <v>0</v>
      </c>
      <c r="C145" s="4">
        <f>IFERROR(__xludf.DUMMYFUNCTION("""COMPUTED_VALUE"""),0.0)</f>
        <v>0</v>
      </c>
      <c r="D145" s="4">
        <f>IFERROR(__xludf.DUMMYFUNCTION("""COMPUTED_VALUE"""),0.0)</f>
        <v>0</v>
      </c>
      <c r="E145" s="4">
        <f>IFERROR(__xludf.DUMMYFUNCTION("""COMPUTED_VALUE"""),0.0)</f>
        <v>0</v>
      </c>
      <c r="F145" s="4">
        <f>IFERROR(__xludf.DUMMYFUNCTION("""COMPUTED_VALUE"""),0.0)</f>
        <v>0</v>
      </c>
      <c r="G145" s="4">
        <f>IFERROR(__xludf.DUMMYFUNCTION("""COMPUTED_VALUE"""),0.0)</f>
        <v>0</v>
      </c>
      <c r="H145" s="4">
        <f>IFERROR(__xludf.DUMMYFUNCTION("""COMPUTED_VALUE"""),0.0)</f>
        <v>0</v>
      </c>
      <c r="I145" s="4">
        <f>IFERROR(__xludf.DUMMYFUNCTION("""COMPUTED_VALUE"""),0.0)</f>
        <v>0</v>
      </c>
      <c r="J145" s="5">
        <f>IFERROR(__xludf.DUMMYFUNCTION("""COMPUTED_VALUE"""),0.0)</f>
        <v>0</v>
      </c>
      <c r="K145" s="5">
        <f>IFERROR(__xludf.DUMMYFUNCTION("""COMPUTED_VALUE"""),0.0)</f>
        <v>0</v>
      </c>
      <c r="L145" s="5">
        <f>IFERROR(__xludf.DUMMYFUNCTION("""COMPUTED_VALUE"""),0.0)</f>
        <v>0</v>
      </c>
      <c r="M145" s="5">
        <f>IFERROR(__xludf.DUMMYFUNCTION("""COMPUTED_VALUE"""),0.0)</f>
        <v>0</v>
      </c>
      <c r="N145" s="6">
        <f>IFERROR(__xludf.DUMMYFUNCTION("""COMPUTED_VALUE"""),0.0)</f>
        <v>0</v>
      </c>
    </row>
    <row r="146" ht="15.75" customHeight="1">
      <c r="A146" s="3">
        <f>IFERROR(__xludf.DUMMYFUNCTION("""COMPUTED_VALUE"""),44706.0)</f>
        <v>44706</v>
      </c>
      <c r="B146" s="4">
        <f>IFERROR(__xludf.DUMMYFUNCTION("""COMPUTED_VALUE"""),0.0)</f>
        <v>0</v>
      </c>
      <c r="C146" s="4">
        <f>IFERROR(__xludf.DUMMYFUNCTION("""COMPUTED_VALUE"""),0.0)</f>
        <v>0</v>
      </c>
      <c r="D146" s="4">
        <f>IFERROR(__xludf.DUMMYFUNCTION("""COMPUTED_VALUE"""),0.0)</f>
        <v>0</v>
      </c>
      <c r="E146" s="4">
        <f>IFERROR(__xludf.DUMMYFUNCTION("""COMPUTED_VALUE"""),0.0)</f>
        <v>0</v>
      </c>
      <c r="F146" s="4">
        <f>IFERROR(__xludf.DUMMYFUNCTION("""COMPUTED_VALUE"""),0.0)</f>
        <v>0</v>
      </c>
      <c r="G146" s="4">
        <f>IFERROR(__xludf.DUMMYFUNCTION("""COMPUTED_VALUE"""),0.0)</f>
        <v>0</v>
      </c>
      <c r="H146" s="4">
        <f>IFERROR(__xludf.DUMMYFUNCTION("""COMPUTED_VALUE"""),0.0)</f>
        <v>0</v>
      </c>
      <c r="I146" s="4">
        <f>IFERROR(__xludf.DUMMYFUNCTION("""COMPUTED_VALUE"""),0.0)</f>
        <v>0</v>
      </c>
      <c r="J146" s="5">
        <f>IFERROR(__xludf.DUMMYFUNCTION("""COMPUTED_VALUE"""),0.0)</f>
        <v>0</v>
      </c>
      <c r="K146" s="5">
        <f>IFERROR(__xludf.DUMMYFUNCTION("""COMPUTED_VALUE"""),0.0)</f>
        <v>0</v>
      </c>
      <c r="L146" s="5">
        <f>IFERROR(__xludf.DUMMYFUNCTION("""COMPUTED_VALUE"""),0.0)</f>
        <v>0</v>
      </c>
      <c r="M146" s="5">
        <f>IFERROR(__xludf.DUMMYFUNCTION("""COMPUTED_VALUE"""),0.0)</f>
        <v>0</v>
      </c>
      <c r="N146" s="6">
        <f>IFERROR(__xludf.DUMMYFUNCTION("""COMPUTED_VALUE"""),0.0)</f>
        <v>0</v>
      </c>
    </row>
    <row r="147" ht="15.75" customHeight="1">
      <c r="A147" s="3">
        <f>IFERROR(__xludf.DUMMYFUNCTION("""COMPUTED_VALUE"""),44707.0)</f>
        <v>44707</v>
      </c>
      <c r="B147" s="4">
        <f>IFERROR(__xludf.DUMMYFUNCTION("""COMPUTED_VALUE"""),0.0)</f>
        <v>0</v>
      </c>
      <c r="C147" s="4">
        <f>IFERROR(__xludf.DUMMYFUNCTION("""COMPUTED_VALUE"""),0.0)</f>
        <v>0</v>
      </c>
      <c r="D147" s="4">
        <f>IFERROR(__xludf.DUMMYFUNCTION("""COMPUTED_VALUE"""),0.0)</f>
        <v>0</v>
      </c>
      <c r="E147" s="4">
        <f>IFERROR(__xludf.DUMMYFUNCTION("""COMPUTED_VALUE"""),0.0)</f>
        <v>0</v>
      </c>
      <c r="F147" s="4">
        <f>IFERROR(__xludf.DUMMYFUNCTION("""COMPUTED_VALUE"""),0.0)</f>
        <v>0</v>
      </c>
      <c r="G147" s="4">
        <f>IFERROR(__xludf.DUMMYFUNCTION("""COMPUTED_VALUE"""),0.0)</f>
        <v>0</v>
      </c>
      <c r="H147" s="4">
        <f>IFERROR(__xludf.DUMMYFUNCTION("""COMPUTED_VALUE"""),0.0)</f>
        <v>0</v>
      </c>
      <c r="I147" s="4">
        <f>IFERROR(__xludf.DUMMYFUNCTION("""COMPUTED_VALUE"""),0.0)</f>
        <v>0</v>
      </c>
      <c r="J147" s="5">
        <f>IFERROR(__xludf.DUMMYFUNCTION("""COMPUTED_VALUE"""),0.0)</f>
        <v>0</v>
      </c>
      <c r="K147" s="5">
        <f>IFERROR(__xludf.DUMMYFUNCTION("""COMPUTED_VALUE"""),0.0)</f>
        <v>0</v>
      </c>
      <c r="L147" s="5">
        <f>IFERROR(__xludf.DUMMYFUNCTION("""COMPUTED_VALUE"""),0.0)</f>
        <v>0</v>
      </c>
      <c r="M147" s="5">
        <f>IFERROR(__xludf.DUMMYFUNCTION("""COMPUTED_VALUE"""),0.0)</f>
        <v>0</v>
      </c>
      <c r="N147" s="6">
        <f>IFERROR(__xludf.DUMMYFUNCTION("""COMPUTED_VALUE"""),0.0)</f>
        <v>0</v>
      </c>
    </row>
    <row r="148" ht="15.75" customHeight="1">
      <c r="A148" s="3">
        <f>IFERROR(__xludf.DUMMYFUNCTION("""COMPUTED_VALUE"""),44708.0)</f>
        <v>44708</v>
      </c>
      <c r="B148" s="4">
        <f>IFERROR(__xludf.DUMMYFUNCTION("""COMPUTED_VALUE"""),0.0)</f>
        <v>0</v>
      </c>
      <c r="C148" s="4">
        <f>IFERROR(__xludf.DUMMYFUNCTION("""COMPUTED_VALUE"""),0.0)</f>
        <v>0</v>
      </c>
      <c r="D148" s="4">
        <f>IFERROR(__xludf.DUMMYFUNCTION("""COMPUTED_VALUE"""),0.0)</f>
        <v>0</v>
      </c>
      <c r="E148" s="4">
        <f>IFERROR(__xludf.DUMMYFUNCTION("""COMPUTED_VALUE"""),0.0)</f>
        <v>0</v>
      </c>
      <c r="F148" s="4">
        <f>IFERROR(__xludf.DUMMYFUNCTION("""COMPUTED_VALUE"""),0.0)</f>
        <v>0</v>
      </c>
      <c r="G148" s="4">
        <f>IFERROR(__xludf.DUMMYFUNCTION("""COMPUTED_VALUE"""),0.0)</f>
        <v>0</v>
      </c>
      <c r="H148" s="4">
        <f>IFERROR(__xludf.DUMMYFUNCTION("""COMPUTED_VALUE"""),0.0)</f>
        <v>0</v>
      </c>
      <c r="I148" s="4">
        <f>IFERROR(__xludf.DUMMYFUNCTION("""COMPUTED_VALUE"""),0.0)</f>
        <v>0</v>
      </c>
      <c r="J148" s="5">
        <f>IFERROR(__xludf.DUMMYFUNCTION("""COMPUTED_VALUE"""),0.0)</f>
        <v>0</v>
      </c>
      <c r="K148" s="5">
        <f>IFERROR(__xludf.DUMMYFUNCTION("""COMPUTED_VALUE"""),0.0)</f>
        <v>0</v>
      </c>
      <c r="L148" s="5">
        <f>IFERROR(__xludf.DUMMYFUNCTION("""COMPUTED_VALUE"""),0.0)</f>
        <v>0</v>
      </c>
      <c r="M148" s="5">
        <f>IFERROR(__xludf.DUMMYFUNCTION("""COMPUTED_VALUE"""),0.0)</f>
        <v>0</v>
      </c>
      <c r="N148" s="6">
        <f>IFERROR(__xludf.DUMMYFUNCTION("""COMPUTED_VALUE"""),0.0)</f>
        <v>0</v>
      </c>
    </row>
    <row r="149" ht="15.75" customHeight="1">
      <c r="A149" s="3">
        <f>IFERROR(__xludf.DUMMYFUNCTION("""COMPUTED_VALUE"""),44709.0)</f>
        <v>44709</v>
      </c>
      <c r="B149" s="4">
        <f>IFERROR(__xludf.DUMMYFUNCTION("""COMPUTED_VALUE"""),0.0)</f>
        <v>0</v>
      </c>
      <c r="C149" s="4">
        <f>IFERROR(__xludf.DUMMYFUNCTION("""COMPUTED_VALUE"""),0.0)</f>
        <v>0</v>
      </c>
      <c r="D149" s="4">
        <f>IFERROR(__xludf.DUMMYFUNCTION("""COMPUTED_VALUE"""),0.0)</f>
        <v>0</v>
      </c>
      <c r="E149" s="4">
        <f>IFERROR(__xludf.DUMMYFUNCTION("""COMPUTED_VALUE"""),0.0)</f>
        <v>0</v>
      </c>
      <c r="F149" s="4">
        <f>IFERROR(__xludf.DUMMYFUNCTION("""COMPUTED_VALUE"""),0.0)</f>
        <v>0</v>
      </c>
      <c r="G149" s="4">
        <f>IFERROR(__xludf.DUMMYFUNCTION("""COMPUTED_VALUE"""),0.0)</f>
        <v>0</v>
      </c>
      <c r="H149" s="4">
        <f>IFERROR(__xludf.DUMMYFUNCTION("""COMPUTED_VALUE"""),0.0)</f>
        <v>0</v>
      </c>
      <c r="I149" s="4">
        <f>IFERROR(__xludf.DUMMYFUNCTION("""COMPUTED_VALUE"""),0.0)</f>
        <v>0</v>
      </c>
      <c r="J149" s="5">
        <f>IFERROR(__xludf.DUMMYFUNCTION("""COMPUTED_VALUE"""),0.0)</f>
        <v>0</v>
      </c>
      <c r="K149" s="5">
        <f>IFERROR(__xludf.DUMMYFUNCTION("""COMPUTED_VALUE"""),0.0)</f>
        <v>0</v>
      </c>
      <c r="L149" s="5">
        <f>IFERROR(__xludf.DUMMYFUNCTION("""COMPUTED_VALUE"""),0.0)</f>
        <v>0</v>
      </c>
      <c r="M149" s="5">
        <f>IFERROR(__xludf.DUMMYFUNCTION("""COMPUTED_VALUE"""),0.0)</f>
        <v>0</v>
      </c>
      <c r="N149" s="6">
        <f>IFERROR(__xludf.DUMMYFUNCTION("""COMPUTED_VALUE"""),0.0)</f>
        <v>0</v>
      </c>
    </row>
    <row r="150" ht="15.75" customHeight="1">
      <c r="A150" s="3">
        <f>IFERROR(__xludf.DUMMYFUNCTION("""COMPUTED_VALUE"""),44710.0)</f>
        <v>44710</v>
      </c>
      <c r="B150" s="4">
        <f>IFERROR(__xludf.DUMMYFUNCTION("""COMPUTED_VALUE"""),0.0)</f>
        <v>0</v>
      </c>
      <c r="C150" s="4">
        <f>IFERROR(__xludf.DUMMYFUNCTION("""COMPUTED_VALUE"""),0.0)</f>
        <v>0</v>
      </c>
      <c r="D150" s="4">
        <f>IFERROR(__xludf.DUMMYFUNCTION("""COMPUTED_VALUE"""),0.0)</f>
        <v>0</v>
      </c>
      <c r="E150" s="4">
        <f>IFERROR(__xludf.DUMMYFUNCTION("""COMPUTED_VALUE"""),0.0)</f>
        <v>0</v>
      </c>
      <c r="F150" s="4">
        <f>IFERROR(__xludf.DUMMYFUNCTION("""COMPUTED_VALUE"""),0.0)</f>
        <v>0</v>
      </c>
      <c r="G150" s="4">
        <f>IFERROR(__xludf.DUMMYFUNCTION("""COMPUTED_VALUE"""),0.0)</f>
        <v>0</v>
      </c>
      <c r="H150" s="4">
        <f>IFERROR(__xludf.DUMMYFUNCTION("""COMPUTED_VALUE"""),0.0)</f>
        <v>0</v>
      </c>
      <c r="I150" s="4">
        <f>IFERROR(__xludf.DUMMYFUNCTION("""COMPUTED_VALUE"""),0.0)</f>
        <v>0</v>
      </c>
      <c r="J150" s="5">
        <f>IFERROR(__xludf.DUMMYFUNCTION("""COMPUTED_VALUE"""),0.0)</f>
        <v>0</v>
      </c>
      <c r="K150" s="5">
        <f>IFERROR(__xludf.DUMMYFUNCTION("""COMPUTED_VALUE"""),0.0)</f>
        <v>0</v>
      </c>
      <c r="L150" s="5">
        <f>IFERROR(__xludf.DUMMYFUNCTION("""COMPUTED_VALUE"""),0.0)</f>
        <v>0</v>
      </c>
      <c r="M150" s="5">
        <f>IFERROR(__xludf.DUMMYFUNCTION("""COMPUTED_VALUE"""),0.0)</f>
        <v>0</v>
      </c>
      <c r="N150" s="6">
        <f>IFERROR(__xludf.DUMMYFUNCTION("""COMPUTED_VALUE"""),0.0)</f>
        <v>0</v>
      </c>
    </row>
    <row r="151" ht="15.75" customHeight="1">
      <c r="A151" s="3">
        <f>IFERROR(__xludf.DUMMYFUNCTION("""COMPUTED_VALUE"""),44711.0)</f>
        <v>44711</v>
      </c>
      <c r="B151" s="4">
        <f>IFERROR(__xludf.DUMMYFUNCTION("""COMPUTED_VALUE"""),0.0)</f>
        <v>0</v>
      </c>
      <c r="C151" s="4">
        <f>IFERROR(__xludf.DUMMYFUNCTION("""COMPUTED_VALUE"""),0.0)</f>
        <v>0</v>
      </c>
      <c r="D151" s="4">
        <f>IFERROR(__xludf.DUMMYFUNCTION("""COMPUTED_VALUE"""),0.0)</f>
        <v>0</v>
      </c>
      <c r="E151" s="4">
        <f>IFERROR(__xludf.DUMMYFUNCTION("""COMPUTED_VALUE"""),0.0)</f>
        <v>0</v>
      </c>
      <c r="F151" s="4">
        <f>IFERROR(__xludf.DUMMYFUNCTION("""COMPUTED_VALUE"""),0.0)</f>
        <v>0</v>
      </c>
      <c r="G151" s="4">
        <f>IFERROR(__xludf.DUMMYFUNCTION("""COMPUTED_VALUE"""),0.0)</f>
        <v>0</v>
      </c>
      <c r="H151" s="4">
        <f>IFERROR(__xludf.DUMMYFUNCTION("""COMPUTED_VALUE"""),0.0)</f>
        <v>0</v>
      </c>
      <c r="I151" s="4">
        <f>IFERROR(__xludf.DUMMYFUNCTION("""COMPUTED_VALUE"""),0.0)</f>
        <v>0</v>
      </c>
      <c r="J151" s="5">
        <f>IFERROR(__xludf.DUMMYFUNCTION("""COMPUTED_VALUE"""),0.0)</f>
        <v>0</v>
      </c>
      <c r="K151" s="5">
        <f>IFERROR(__xludf.DUMMYFUNCTION("""COMPUTED_VALUE"""),0.0)</f>
        <v>0</v>
      </c>
      <c r="L151" s="5">
        <f>IFERROR(__xludf.DUMMYFUNCTION("""COMPUTED_VALUE"""),0.0)</f>
        <v>0</v>
      </c>
      <c r="M151" s="5">
        <f>IFERROR(__xludf.DUMMYFUNCTION("""COMPUTED_VALUE"""),0.0)</f>
        <v>0</v>
      </c>
      <c r="N151" s="6">
        <f>IFERROR(__xludf.DUMMYFUNCTION("""COMPUTED_VALUE"""),0.0)</f>
        <v>0</v>
      </c>
    </row>
    <row r="152" ht="15.75" customHeight="1">
      <c r="A152" s="3">
        <f>IFERROR(__xludf.DUMMYFUNCTION("""COMPUTED_VALUE"""),44712.0)</f>
        <v>44712</v>
      </c>
      <c r="B152" s="4">
        <f>IFERROR(__xludf.DUMMYFUNCTION("""COMPUTED_VALUE"""),0.0)</f>
        <v>0</v>
      </c>
      <c r="C152" s="4">
        <f>IFERROR(__xludf.DUMMYFUNCTION("""COMPUTED_VALUE"""),0.0)</f>
        <v>0</v>
      </c>
      <c r="D152" s="4">
        <f>IFERROR(__xludf.DUMMYFUNCTION("""COMPUTED_VALUE"""),0.0)</f>
        <v>0</v>
      </c>
      <c r="E152" s="4">
        <f>IFERROR(__xludf.DUMMYFUNCTION("""COMPUTED_VALUE"""),0.0)</f>
        <v>0</v>
      </c>
      <c r="F152" s="4">
        <f>IFERROR(__xludf.DUMMYFUNCTION("""COMPUTED_VALUE"""),0.0)</f>
        <v>0</v>
      </c>
      <c r="G152" s="4">
        <f>IFERROR(__xludf.DUMMYFUNCTION("""COMPUTED_VALUE"""),0.0)</f>
        <v>0</v>
      </c>
      <c r="H152" s="4">
        <f>IFERROR(__xludf.DUMMYFUNCTION("""COMPUTED_VALUE"""),0.0)</f>
        <v>0</v>
      </c>
      <c r="I152" s="4">
        <f>IFERROR(__xludf.DUMMYFUNCTION("""COMPUTED_VALUE"""),0.0)</f>
        <v>0</v>
      </c>
      <c r="J152" s="5">
        <f>IFERROR(__xludf.DUMMYFUNCTION("""COMPUTED_VALUE"""),0.0)</f>
        <v>0</v>
      </c>
      <c r="K152" s="5">
        <f>IFERROR(__xludf.DUMMYFUNCTION("""COMPUTED_VALUE"""),0.0)</f>
        <v>0</v>
      </c>
      <c r="L152" s="5">
        <f>IFERROR(__xludf.DUMMYFUNCTION("""COMPUTED_VALUE"""),0.0)</f>
        <v>0</v>
      </c>
      <c r="M152" s="5">
        <f>IFERROR(__xludf.DUMMYFUNCTION("""COMPUTED_VALUE"""),0.0)</f>
        <v>0</v>
      </c>
      <c r="N152" s="6">
        <f>IFERROR(__xludf.DUMMYFUNCTION("""COMPUTED_VALUE"""),0.0)</f>
        <v>0</v>
      </c>
    </row>
    <row r="153" ht="15.75" customHeight="1">
      <c r="A153" s="3">
        <f>IFERROR(__xludf.DUMMYFUNCTION("""COMPUTED_VALUE"""),44713.0)</f>
        <v>44713</v>
      </c>
      <c r="B153" s="4">
        <f>IFERROR(__xludf.DUMMYFUNCTION("""COMPUTED_VALUE"""),0.0)</f>
        <v>0</v>
      </c>
      <c r="C153" s="4">
        <f>IFERROR(__xludf.DUMMYFUNCTION("""COMPUTED_VALUE"""),0.0)</f>
        <v>0</v>
      </c>
      <c r="D153" s="4">
        <f>IFERROR(__xludf.DUMMYFUNCTION("""COMPUTED_VALUE"""),0.0)</f>
        <v>0</v>
      </c>
      <c r="E153" s="4">
        <f>IFERROR(__xludf.DUMMYFUNCTION("""COMPUTED_VALUE"""),0.0)</f>
        <v>0</v>
      </c>
      <c r="F153" s="4">
        <f>IFERROR(__xludf.DUMMYFUNCTION("""COMPUTED_VALUE"""),0.0)</f>
        <v>0</v>
      </c>
      <c r="G153" s="4">
        <f>IFERROR(__xludf.DUMMYFUNCTION("""COMPUTED_VALUE"""),0.0)</f>
        <v>0</v>
      </c>
      <c r="H153" s="4">
        <f>IFERROR(__xludf.DUMMYFUNCTION("""COMPUTED_VALUE"""),0.0)</f>
        <v>0</v>
      </c>
      <c r="I153" s="4">
        <f>IFERROR(__xludf.DUMMYFUNCTION("""COMPUTED_VALUE"""),0.0)</f>
        <v>0</v>
      </c>
      <c r="J153" s="5">
        <f>IFERROR(__xludf.DUMMYFUNCTION("""COMPUTED_VALUE"""),0.0)</f>
        <v>0</v>
      </c>
      <c r="K153" s="5">
        <f>IFERROR(__xludf.DUMMYFUNCTION("""COMPUTED_VALUE"""),0.0)</f>
        <v>0</v>
      </c>
      <c r="L153" s="5">
        <f>IFERROR(__xludf.DUMMYFUNCTION("""COMPUTED_VALUE"""),0.0)</f>
        <v>0</v>
      </c>
      <c r="M153" s="5">
        <f>IFERROR(__xludf.DUMMYFUNCTION("""COMPUTED_VALUE"""),0.0)</f>
        <v>0</v>
      </c>
      <c r="N153" s="6">
        <f>IFERROR(__xludf.DUMMYFUNCTION("""COMPUTED_VALUE"""),0.0)</f>
        <v>0</v>
      </c>
    </row>
    <row r="154" ht="15.75" customHeight="1">
      <c r="A154" s="3">
        <f>IFERROR(__xludf.DUMMYFUNCTION("""COMPUTED_VALUE"""),44714.0)</f>
        <v>44714</v>
      </c>
      <c r="B154" s="4">
        <f>IFERROR(__xludf.DUMMYFUNCTION("""COMPUTED_VALUE"""),0.0)</f>
        <v>0</v>
      </c>
      <c r="C154" s="4">
        <f>IFERROR(__xludf.DUMMYFUNCTION("""COMPUTED_VALUE"""),0.0)</f>
        <v>0</v>
      </c>
      <c r="D154" s="4">
        <f>IFERROR(__xludf.DUMMYFUNCTION("""COMPUTED_VALUE"""),0.0)</f>
        <v>0</v>
      </c>
      <c r="E154" s="4">
        <f>IFERROR(__xludf.DUMMYFUNCTION("""COMPUTED_VALUE"""),0.0)</f>
        <v>0</v>
      </c>
      <c r="F154" s="4">
        <f>IFERROR(__xludf.DUMMYFUNCTION("""COMPUTED_VALUE"""),0.0)</f>
        <v>0</v>
      </c>
      <c r="G154" s="4">
        <f>IFERROR(__xludf.DUMMYFUNCTION("""COMPUTED_VALUE"""),0.0)</f>
        <v>0</v>
      </c>
      <c r="H154" s="4">
        <f>IFERROR(__xludf.DUMMYFUNCTION("""COMPUTED_VALUE"""),0.0)</f>
        <v>0</v>
      </c>
      <c r="I154" s="4">
        <f>IFERROR(__xludf.DUMMYFUNCTION("""COMPUTED_VALUE"""),0.0)</f>
        <v>0</v>
      </c>
      <c r="J154" s="5">
        <f>IFERROR(__xludf.DUMMYFUNCTION("""COMPUTED_VALUE"""),0.0)</f>
        <v>0</v>
      </c>
      <c r="K154" s="5">
        <f>IFERROR(__xludf.DUMMYFUNCTION("""COMPUTED_VALUE"""),0.0)</f>
        <v>0</v>
      </c>
      <c r="L154" s="5">
        <f>IFERROR(__xludf.DUMMYFUNCTION("""COMPUTED_VALUE"""),0.0)</f>
        <v>0</v>
      </c>
      <c r="M154" s="5">
        <f>IFERROR(__xludf.DUMMYFUNCTION("""COMPUTED_VALUE"""),0.0)</f>
        <v>0</v>
      </c>
      <c r="N154" s="6">
        <f>IFERROR(__xludf.DUMMYFUNCTION("""COMPUTED_VALUE"""),0.0)</f>
        <v>0</v>
      </c>
    </row>
    <row r="155" ht="15.75" customHeight="1">
      <c r="A155" s="3">
        <f>IFERROR(__xludf.DUMMYFUNCTION("""COMPUTED_VALUE"""),44715.0)</f>
        <v>44715</v>
      </c>
      <c r="B155" s="4">
        <f>IFERROR(__xludf.DUMMYFUNCTION("""COMPUTED_VALUE"""),0.0)</f>
        <v>0</v>
      </c>
      <c r="C155" s="4">
        <f>IFERROR(__xludf.DUMMYFUNCTION("""COMPUTED_VALUE"""),0.0)</f>
        <v>0</v>
      </c>
      <c r="D155" s="4">
        <f>IFERROR(__xludf.DUMMYFUNCTION("""COMPUTED_VALUE"""),0.0)</f>
        <v>0</v>
      </c>
      <c r="E155" s="4">
        <f>IFERROR(__xludf.DUMMYFUNCTION("""COMPUTED_VALUE"""),0.0)</f>
        <v>0</v>
      </c>
      <c r="F155" s="4">
        <f>IFERROR(__xludf.DUMMYFUNCTION("""COMPUTED_VALUE"""),0.0)</f>
        <v>0</v>
      </c>
      <c r="G155" s="4">
        <f>IFERROR(__xludf.DUMMYFUNCTION("""COMPUTED_VALUE"""),0.0)</f>
        <v>0</v>
      </c>
      <c r="H155" s="4">
        <f>IFERROR(__xludf.DUMMYFUNCTION("""COMPUTED_VALUE"""),0.0)</f>
        <v>0</v>
      </c>
      <c r="I155" s="4">
        <f>IFERROR(__xludf.DUMMYFUNCTION("""COMPUTED_VALUE"""),0.0)</f>
        <v>0</v>
      </c>
      <c r="J155" s="5">
        <f>IFERROR(__xludf.DUMMYFUNCTION("""COMPUTED_VALUE"""),0.0)</f>
        <v>0</v>
      </c>
      <c r="K155" s="5">
        <f>IFERROR(__xludf.DUMMYFUNCTION("""COMPUTED_VALUE"""),0.0)</f>
        <v>0</v>
      </c>
      <c r="L155" s="5">
        <f>IFERROR(__xludf.DUMMYFUNCTION("""COMPUTED_VALUE"""),0.0)</f>
        <v>0</v>
      </c>
      <c r="M155" s="5">
        <f>IFERROR(__xludf.DUMMYFUNCTION("""COMPUTED_VALUE"""),0.0)</f>
        <v>0</v>
      </c>
      <c r="N155" s="6">
        <f>IFERROR(__xludf.DUMMYFUNCTION("""COMPUTED_VALUE"""),0.0)</f>
        <v>0</v>
      </c>
    </row>
    <row r="156" ht="15.75" customHeight="1">
      <c r="A156" s="3">
        <f>IFERROR(__xludf.DUMMYFUNCTION("""COMPUTED_VALUE"""),44716.0)</f>
        <v>44716</v>
      </c>
      <c r="B156" s="4">
        <f>IFERROR(__xludf.DUMMYFUNCTION("""COMPUTED_VALUE"""),0.0)</f>
        <v>0</v>
      </c>
      <c r="C156" s="4">
        <f>IFERROR(__xludf.DUMMYFUNCTION("""COMPUTED_VALUE"""),0.0)</f>
        <v>0</v>
      </c>
      <c r="D156" s="4">
        <f>IFERROR(__xludf.DUMMYFUNCTION("""COMPUTED_VALUE"""),0.0)</f>
        <v>0</v>
      </c>
      <c r="E156" s="4">
        <f>IFERROR(__xludf.DUMMYFUNCTION("""COMPUTED_VALUE"""),0.0)</f>
        <v>0</v>
      </c>
      <c r="F156" s="4">
        <f>IFERROR(__xludf.DUMMYFUNCTION("""COMPUTED_VALUE"""),0.0)</f>
        <v>0</v>
      </c>
      <c r="G156" s="4">
        <f>IFERROR(__xludf.DUMMYFUNCTION("""COMPUTED_VALUE"""),0.0)</f>
        <v>0</v>
      </c>
      <c r="H156" s="4">
        <f>IFERROR(__xludf.DUMMYFUNCTION("""COMPUTED_VALUE"""),0.0)</f>
        <v>0</v>
      </c>
      <c r="I156" s="4">
        <f>IFERROR(__xludf.DUMMYFUNCTION("""COMPUTED_VALUE"""),0.0)</f>
        <v>0</v>
      </c>
      <c r="J156" s="5">
        <f>IFERROR(__xludf.DUMMYFUNCTION("""COMPUTED_VALUE"""),0.0)</f>
        <v>0</v>
      </c>
      <c r="K156" s="5">
        <f>IFERROR(__xludf.DUMMYFUNCTION("""COMPUTED_VALUE"""),0.0)</f>
        <v>0</v>
      </c>
      <c r="L156" s="5">
        <f>IFERROR(__xludf.DUMMYFUNCTION("""COMPUTED_VALUE"""),0.0)</f>
        <v>0</v>
      </c>
      <c r="M156" s="5">
        <f>IFERROR(__xludf.DUMMYFUNCTION("""COMPUTED_VALUE"""),0.0)</f>
        <v>0</v>
      </c>
      <c r="N156" s="6">
        <f>IFERROR(__xludf.DUMMYFUNCTION("""COMPUTED_VALUE"""),0.0)</f>
        <v>0</v>
      </c>
    </row>
    <row r="157" ht="15.75" customHeight="1">
      <c r="A157" s="3">
        <f>IFERROR(__xludf.DUMMYFUNCTION("""COMPUTED_VALUE"""),44717.0)</f>
        <v>44717</v>
      </c>
      <c r="B157" s="4">
        <f>IFERROR(__xludf.DUMMYFUNCTION("""COMPUTED_VALUE"""),0.0)</f>
        <v>0</v>
      </c>
      <c r="C157" s="4">
        <f>IFERROR(__xludf.DUMMYFUNCTION("""COMPUTED_VALUE"""),0.0)</f>
        <v>0</v>
      </c>
      <c r="D157" s="4">
        <f>IFERROR(__xludf.DUMMYFUNCTION("""COMPUTED_VALUE"""),0.0)</f>
        <v>0</v>
      </c>
      <c r="E157" s="4">
        <f>IFERROR(__xludf.DUMMYFUNCTION("""COMPUTED_VALUE"""),0.0)</f>
        <v>0</v>
      </c>
      <c r="F157" s="4">
        <f>IFERROR(__xludf.DUMMYFUNCTION("""COMPUTED_VALUE"""),0.0)</f>
        <v>0</v>
      </c>
      <c r="G157" s="4">
        <f>IFERROR(__xludf.DUMMYFUNCTION("""COMPUTED_VALUE"""),0.0)</f>
        <v>0</v>
      </c>
      <c r="H157" s="4">
        <f>IFERROR(__xludf.DUMMYFUNCTION("""COMPUTED_VALUE"""),0.0)</f>
        <v>0</v>
      </c>
      <c r="I157" s="4">
        <f>IFERROR(__xludf.DUMMYFUNCTION("""COMPUTED_VALUE"""),0.0)</f>
        <v>0</v>
      </c>
      <c r="J157" s="5">
        <f>IFERROR(__xludf.DUMMYFUNCTION("""COMPUTED_VALUE"""),0.0)</f>
        <v>0</v>
      </c>
      <c r="K157" s="5">
        <f>IFERROR(__xludf.DUMMYFUNCTION("""COMPUTED_VALUE"""),0.0)</f>
        <v>0</v>
      </c>
      <c r="L157" s="5">
        <f>IFERROR(__xludf.DUMMYFUNCTION("""COMPUTED_VALUE"""),0.0)</f>
        <v>0</v>
      </c>
      <c r="M157" s="5">
        <f>IFERROR(__xludf.DUMMYFUNCTION("""COMPUTED_VALUE"""),0.0)</f>
        <v>0</v>
      </c>
      <c r="N157" s="6">
        <f>IFERROR(__xludf.DUMMYFUNCTION("""COMPUTED_VALUE"""),0.0)</f>
        <v>0</v>
      </c>
    </row>
    <row r="158" ht="15.75" customHeight="1">
      <c r="A158" s="3">
        <f>IFERROR(__xludf.DUMMYFUNCTION("""COMPUTED_VALUE"""),44718.0)</f>
        <v>44718</v>
      </c>
      <c r="B158" s="4">
        <f>IFERROR(__xludf.DUMMYFUNCTION("""COMPUTED_VALUE"""),0.0)</f>
        <v>0</v>
      </c>
      <c r="C158" s="4">
        <f>IFERROR(__xludf.DUMMYFUNCTION("""COMPUTED_VALUE"""),0.0)</f>
        <v>0</v>
      </c>
      <c r="D158" s="4">
        <f>IFERROR(__xludf.DUMMYFUNCTION("""COMPUTED_VALUE"""),0.0)</f>
        <v>0</v>
      </c>
      <c r="E158" s="4">
        <f>IFERROR(__xludf.DUMMYFUNCTION("""COMPUTED_VALUE"""),0.0)</f>
        <v>0</v>
      </c>
      <c r="F158" s="4">
        <f>IFERROR(__xludf.DUMMYFUNCTION("""COMPUTED_VALUE"""),0.0)</f>
        <v>0</v>
      </c>
      <c r="G158" s="4">
        <f>IFERROR(__xludf.DUMMYFUNCTION("""COMPUTED_VALUE"""),0.0)</f>
        <v>0</v>
      </c>
      <c r="H158" s="4">
        <f>IFERROR(__xludf.DUMMYFUNCTION("""COMPUTED_VALUE"""),0.0)</f>
        <v>0</v>
      </c>
      <c r="I158" s="4">
        <f>IFERROR(__xludf.DUMMYFUNCTION("""COMPUTED_VALUE"""),0.0)</f>
        <v>0</v>
      </c>
      <c r="J158" s="5">
        <f>IFERROR(__xludf.DUMMYFUNCTION("""COMPUTED_VALUE"""),0.0)</f>
        <v>0</v>
      </c>
      <c r="K158" s="5">
        <f>IFERROR(__xludf.DUMMYFUNCTION("""COMPUTED_VALUE"""),0.0)</f>
        <v>0</v>
      </c>
      <c r="L158" s="5">
        <f>IFERROR(__xludf.DUMMYFUNCTION("""COMPUTED_VALUE"""),0.0)</f>
        <v>0</v>
      </c>
      <c r="M158" s="5">
        <f>IFERROR(__xludf.DUMMYFUNCTION("""COMPUTED_VALUE"""),0.0)</f>
        <v>0</v>
      </c>
      <c r="N158" s="6">
        <f>IFERROR(__xludf.DUMMYFUNCTION("""COMPUTED_VALUE"""),0.0)</f>
        <v>0</v>
      </c>
    </row>
    <row r="159" ht="15.75" customHeight="1">
      <c r="A159" s="3">
        <f>IFERROR(__xludf.DUMMYFUNCTION("""COMPUTED_VALUE"""),44719.0)</f>
        <v>44719</v>
      </c>
      <c r="B159" s="4">
        <f>IFERROR(__xludf.DUMMYFUNCTION("""COMPUTED_VALUE"""),0.0)</f>
        <v>0</v>
      </c>
      <c r="C159" s="4">
        <f>IFERROR(__xludf.DUMMYFUNCTION("""COMPUTED_VALUE"""),0.0)</f>
        <v>0</v>
      </c>
      <c r="D159" s="4">
        <f>IFERROR(__xludf.DUMMYFUNCTION("""COMPUTED_VALUE"""),0.0)</f>
        <v>0</v>
      </c>
      <c r="E159" s="4">
        <f>IFERROR(__xludf.DUMMYFUNCTION("""COMPUTED_VALUE"""),0.0)</f>
        <v>0</v>
      </c>
      <c r="F159" s="4">
        <f>IFERROR(__xludf.DUMMYFUNCTION("""COMPUTED_VALUE"""),0.0)</f>
        <v>0</v>
      </c>
      <c r="G159" s="4">
        <f>IFERROR(__xludf.DUMMYFUNCTION("""COMPUTED_VALUE"""),0.0)</f>
        <v>0</v>
      </c>
      <c r="H159" s="4">
        <f>IFERROR(__xludf.DUMMYFUNCTION("""COMPUTED_VALUE"""),0.0)</f>
        <v>0</v>
      </c>
      <c r="I159" s="4">
        <f>IFERROR(__xludf.DUMMYFUNCTION("""COMPUTED_VALUE"""),0.0)</f>
        <v>0</v>
      </c>
      <c r="J159" s="5">
        <f>IFERROR(__xludf.DUMMYFUNCTION("""COMPUTED_VALUE"""),0.0)</f>
        <v>0</v>
      </c>
      <c r="K159" s="5">
        <f>IFERROR(__xludf.DUMMYFUNCTION("""COMPUTED_VALUE"""),0.0)</f>
        <v>0</v>
      </c>
      <c r="L159" s="5">
        <f>IFERROR(__xludf.DUMMYFUNCTION("""COMPUTED_VALUE"""),0.0)</f>
        <v>0</v>
      </c>
      <c r="M159" s="5">
        <f>IFERROR(__xludf.DUMMYFUNCTION("""COMPUTED_VALUE"""),0.0)</f>
        <v>0</v>
      </c>
      <c r="N159" s="6">
        <f>IFERROR(__xludf.DUMMYFUNCTION("""COMPUTED_VALUE"""),0.0)</f>
        <v>0</v>
      </c>
    </row>
    <row r="160" ht="15.75" customHeight="1">
      <c r="A160" s="3">
        <f>IFERROR(__xludf.DUMMYFUNCTION("""COMPUTED_VALUE"""),44720.0)</f>
        <v>44720</v>
      </c>
      <c r="B160" s="4">
        <f>IFERROR(__xludf.DUMMYFUNCTION("""COMPUTED_VALUE"""),0.0)</f>
        <v>0</v>
      </c>
      <c r="C160" s="4">
        <f>IFERROR(__xludf.DUMMYFUNCTION("""COMPUTED_VALUE"""),0.0)</f>
        <v>0</v>
      </c>
      <c r="D160" s="4">
        <f>IFERROR(__xludf.DUMMYFUNCTION("""COMPUTED_VALUE"""),0.0)</f>
        <v>0</v>
      </c>
      <c r="E160" s="4">
        <f>IFERROR(__xludf.DUMMYFUNCTION("""COMPUTED_VALUE"""),0.0)</f>
        <v>0</v>
      </c>
      <c r="F160" s="4">
        <f>IFERROR(__xludf.DUMMYFUNCTION("""COMPUTED_VALUE"""),0.0)</f>
        <v>0</v>
      </c>
      <c r="G160" s="4">
        <f>IFERROR(__xludf.DUMMYFUNCTION("""COMPUTED_VALUE"""),0.0)</f>
        <v>0</v>
      </c>
      <c r="H160" s="4">
        <f>IFERROR(__xludf.DUMMYFUNCTION("""COMPUTED_VALUE"""),0.0)</f>
        <v>0</v>
      </c>
      <c r="I160" s="4">
        <f>IFERROR(__xludf.DUMMYFUNCTION("""COMPUTED_VALUE"""),0.0)</f>
        <v>0</v>
      </c>
      <c r="J160" s="5">
        <f>IFERROR(__xludf.DUMMYFUNCTION("""COMPUTED_VALUE"""),0.0)</f>
        <v>0</v>
      </c>
      <c r="K160" s="5">
        <f>IFERROR(__xludf.DUMMYFUNCTION("""COMPUTED_VALUE"""),0.0)</f>
        <v>0</v>
      </c>
      <c r="L160" s="5">
        <f>IFERROR(__xludf.DUMMYFUNCTION("""COMPUTED_VALUE"""),0.0)</f>
        <v>0</v>
      </c>
      <c r="M160" s="5">
        <f>IFERROR(__xludf.DUMMYFUNCTION("""COMPUTED_VALUE"""),0.0)</f>
        <v>0</v>
      </c>
      <c r="N160" s="6">
        <f>IFERROR(__xludf.DUMMYFUNCTION("""COMPUTED_VALUE"""),0.0)</f>
        <v>0</v>
      </c>
    </row>
    <row r="161" ht="15.75" customHeight="1">
      <c r="A161" s="3">
        <f>IFERROR(__xludf.DUMMYFUNCTION("""COMPUTED_VALUE"""),44721.0)</f>
        <v>44721</v>
      </c>
      <c r="B161" s="4">
        <f>IFERROR(__xludf.DUMMYFUNCTION("""COMPUTED_VALUE"""),0.0)</f>
        <v>0</v>
      </c>
      <c r="C161" s="4">
        <f>IFERROR(__xludf.DUMMYFUNCTION("""COMPUTED_VALUE"""),0.0)</f>
        <v>0</v>
      </c>
      <c r="D161" s="4">
        <f>IFERROR(__xludf.DUMMYFUNCTION("""COMPUTED_VALUE"""),0.0)</f>
        <v>0</v>
      </c>
      <c r="E161" s="4">
        <f>IFERROR(__xludf.DUMMYFUNCTION("""COMPUTED_VALUE"""),0.0)</f>
        <v>0</v>
      </c>
      <c r="F161" s="4">
        <f>IFERROR(__xludf.DUMMYFUNCTION("""COMPUTED_VALUE"""),0.0)</f>
        <v>0</v>
      </c>
      <c r="G161" s="4">
        <f>IFERROR(__xludf.DUMMYFUNCTION("""COMPUTED_VALUE"""),0.0)</f>
        <v>0</v>
      </c>
      <c r="H161" s="4">
        <f>IFERROR(__xludf.DUMMYFUNCTION("""COMPUTED_VALUE"""),0.0)</f>
        <v>0</v>
      </c>
      <c r="I161" s="4">
        <f>IFERROR(__xludf.DUMMYFUNCTION("""COMPUTED_VALUE"""),0.0)</f>
        <v>0</v>
      </c>
      <c r="J161" s="5">
        <f>IFERROR(__xludf.DUMMYFUNCTION("""COMPUTED_VALUE"""),0.0)</f>
        <v>0</v>
      </c>
      <c r="K161" s="5">
        <f>IFERROR(__xludf.DUMMYFUNCTION("""COMPUTED_VALUE"""),0.0)</f>
        <v>0</v>
      </c>
      <c r="L161" s="5">
        <f>IFERROR(__xludf.DUMMYFUNCTION("""COMPUTED_VALUE"""),0.0)</f>
        <v>0</v>
      </c>
      <c r="M161" s="5">
        <f>IFERROR(__xludf.DUMMYFUNCTION("""COMPUTED_VALUE"""),0.0)</f>
        <v>0</v>
      </c>
      <c r="N161" s="6">
        <f>IFERROR(__xludf.DUMMYFUNCTION("""COMPUTED_VALUE"""),0.0)</f>
        <v>0</v>
      </c>
    </row>
    <row r="162" ht="15.75" customHeight="1">
      <c r="A162" s="3">
        <f>IFERROR(__xludf.DUMMYFUNCTION("""COMPUTED_VALUE"""),44722.0)</f>
        <v>44722</v>
      </c>
      <c r="B162" s="4">
        <f>IFERROR(__xludf.DUMMYFUNCTION("""COMPUTED_VALUE"""),0.0)</f>
        <v>0</v>
      </c>
      <c r="C162" s="4">
        <f>IFERROR(__xludf.DUMMYFUNCTION("""COMPUTED_VALUE"""),0.0)</f>
        <v>0</v>
      </c>
      <c r="D162" s="4">
        <f>IFERROR(__xludf.DUMMYFUNCTION("""COMPUTED_VALUE"""),0.0)</f>
        <v>0</v>
      </c>
      <c r="E162" s="4">
        <f>IFERROR(__xludf.DUMMYFUNCTION("""COMPUTED_VALUE"""),0.0)</f>
        <v>0</v>
      </c>
      <c r="F162" s="4">
        <f>IFERROR(__xludf.DUMMYFUNCTION("""COMPUTED_VALUE"""),0.0)</f>
        <v>0</v>
      </c>
      <c r="G162" s="4">
        <f>IFERROR(__xludf.DUMMYFUNCTION("""COMPUTED_VALUE"""),0.0)</f>
        <v>0</v>
      </c>
      <c r="H162" s="4">
        <f>IFERROR(__xludf.DUMMYFUNCTION("""COMPUTED_VALUE"""),0.0)</f>
        <v>0</v>
      </c>
      <c r="I162" s="4">
        <f>IFERROR(__xludf.DUMMYFUNCTION("""COMPUTED_VALUE"""),0.0)</f>
        <v>0</v>
      </c>
      <c r="J162" s="5">
        <f>IFERROR(__xludf.DUMMYFUNCTION("""COMPUTED_VALUE"""),0.0)</f>
        <v>0</v>
      </c>
      <c r="K162" s="5">
        <f>IFERROR(__xludf.DUMMYFUNCTION("""COMPUTED_VALUE"""),0.0)</f>
        <v>0</v>
      </c>
      <c r="L162" s="5">
        <f>IFERROR(__xludf.DUMMYFUNCTION("""COMPUTED_VALUE"""),0.0)</f>
        <v>0</v>
      </c>
      <c r="M162" s="5">
        <f>IFERROR(__xludf.DUMMYFUNCTION("""COMPUTED_VALUE"""),0.0)</f>
        <v>0</v>
      </c>
      <c r="N162" s="6">
        <f>IFERROR(__xludf.DUMMYFUNCTION("""COMPUTED_VALUE"""),0.0)</f>
        <v>0</v>
      </c>
    </row>
    <row r="163" ht="15.75" customHeight="1">
      <c r="A163" s="3">
        <f>IFERROR(__xludf.DUMMYFUNCTION("""COMPUTED_VALUE"""),44723.0)</f>
        <v>44723</v>
      </c>
      <c r="B163" s="4">
        <f>IFERROR(__xludf.DUMMYFUNCTION("""COMPUTED_VALUE"""),0.0)</f>
        <v>0</v>
      </c>
      <c r="C163" s="4">
        <f>IFERROR(__xludf.DUMMYFUNCTION("""COMPUTED_VALUE"""),0.0)</f>
        <v>0</v>
      </c>
      <c r="D163" s="4">
        <f>IFERROR(__xludf.DUMMYFUNCTION("""COMPUTED_VALUE"""),0.0)</f>
        <v>0</v>
      </c>
      <c r="E163" s="4">
        <f>IFERROR(__xludf.DUMMYFUNCTION("""COMPUTED_VALUE"""),0.0)</f>
        <v>0</v>
      </c>
      <c r="F163" s="4">
        <f>IFERROR(__xludf.DUMMYFUNCTION("""COMPUTED_VALUE"""),0.0)</f>
        <v>0</v>
      </c>
      <c r="G163" s="4">
        <f>IFERROR(__xludf.DUMMYFUNCTION("""COMPUTED_VALUE"""),0.0)</f>
        <v>0</v>
      </c>
      <c r="H163" s="4">
        <f>IFERROR(__xludf.DUMMYFUNCTION("""COMPUTED_VALUE"""),0.0)</f>
        <v>0</v>
      </c>
      <c r="I163" s="4">
        <f>IFERROR(__xludf.DUMMYFUNCTION("""COMPUTED_VALUE"""),0.0)</f>
        <v>0</v>
      </c>
      <c r="J163" s="5">
        <f>IFERROR(__xludf.DUMMYFUNCTION("""COMPUTED_VALUE"""),0.0)</f>
        <v>0</v>
      </c>
      <c r="K163" s="5">
        <f>IFERROR(__xludf.DUMMYFUNCTION("""COMPUTED_VALUE"""),0.0)</f>
        <v>0</v>
      </c>
      <c r="L163" s="5">
        <f>IFERROR(__xludf.DUMMYFUNCTION("""COMPUTED_VALUE"""),0.0)</f>
        <v>0</v>
      </c>
      <c r="M163" s="5">
        <f>IFERROR(__xludf.DUMMYFUNCTION("""COMPUTED_VALUE"""),0.0)</f>
        <v>0</v>
      </c>
      <c r="N163" s="6">
        <f>IFERROR(__xludf.DUMMYFUNCTION("""COMPUTED_VALUE"""),0.0)</f>
        <v>0</v>
      </c>
    </row>
    <row r="164" ht="15.75" customHeight="1">
      <c r="A164" s="3">
        <f>IFERROR(__xludf.DUMMYFUNCTION("""COMPUTED_VALUE"""),44724.0)</f>
        <v>44724</v>
      </c>
      <c r="B164" s="4">
        <f>IFERROR(__xludf.DUMMYFUNCTION("""COMPUTED_VALUE"""),0.0)</f>
        <v>0</v>
      </c>
      <c r="C164" s="4">
        <f>IFERROR(__xludf.DUMMYFUNCTION("""COMPUTED_VALUE"""),0.0)</f>
        <v>0</v>
      </c>
      <c r="D164" s="4">
        <f>IFERROR(__xludf.DUMMYFUNCTION("""COMPUTED_VALUE"""),0.0)</f>
        <v>0</v>
      </c>
      <c r="E164" s="4">
        <f>IFERROR(__xludf.DUMMYFUNCTION("""COMPUTED_VALUE"""),0.0)</f>
        <v>0</v>
      </c>
      <c r="F164" s="4">
        <f>IFERROR(__xludf.DUMMYFUNCTION("""COMPUTED_VALUE"""),0.0)</f>
        <v>0</v>
      </c>
      <c r="G164" s="4">
        <f>IFERROR(__xludf.DUMMYFUNCTION("""COMPUTED_VALUE"""),0.0)</f>
        <v>0</v>
      </c>
      <c r="H164" s="4">
        <f>IFERROR(__xludf.DUMMYFUNCTION("""COMPUTED_VALUE"""),0.0)</f>
        <v>0</v>
      </c>
      <c r="I164" s="4">
        <f>IFERROR(__xludf.DUMMYFUNCTION("""COMPUTED_VALUE"""),0.0)</f>
        <v>0</v>
      </c>
      <c r="J164" s="5">
        <f>IFERROR(__xludf.DUMMYFUNCTION("""COMPUTED_VALUE"""),0.0)</f>
        <v>0</v>
      </c>
      <c r="K164" s="5">
        <f>IFERROR(__xludf.DUMMYFUNCTION("""COMPUTED_VALUE"""),0.0)</f>
        <v>0</v>
      </c>
      <c r="L164" s="5">
        <f>IFERROR(__xludf.DUMMYFUNCTION("""COMPUTED_VALUE"""),0.0)</f>
        <v>0</v>
      </c>
      <c r="M164" s="5">
        <f>IFERROR(__xludf.DUMMYFUNCTION("""COMPUTED_VALUE"""),0.0)</f>
        <v>0</v>
      </c>
      <c r="N164" s="6">
        <f>IFERROR(__xludf.DUMMYFUNCTION("""COMPUTED_VALUE"""),0.0)</f>
        <v>0</v>
      </c>
    </row>
    <row r="165" ht="15.75" customHeight="1">
      <c r="A165" s="3">
        <f>IFERROR(__xludf.DUMMYFUNCTION("""COMPUTED_VALUE"""),44725.0)</f>
        <v>44725</v>
      </c>
      <c r="B165" s="4">
        <f>IFERROR(__xludf.DUMMYFUNCTION("""COMPUTED_VALUE"""),0.0)</f>
        <v>0</v>
      </c>
      <c r="C165" s="4">
        <f>IFERROR(__xludf.DUMMYFUNCTION("""COMPUTED_VALUE"""),0.0)</f>
        <v>0</v>
      </c>
      <c r="D165" s="4">
        <f>IFERROR(__xludf.DUMMYFUNCTION("""COMPUTED_VALUE"""),0.0)</f>
        <v>0</v>
      </c>
      <c r="E165" s="4">
        <f>IFERROR(__xludf.DUMMYFUNCTION("""COMPUTED_VALUE"""),0.0)</f>
        <v>0</v>
      </c>
      <c r="F165" s="4">
        <f>IFERROR(__xludf.DUMMYFUNCTION("""COMPUTED_VALUE"""),0.0)</f>
        <v>0</v>
      </c>
      <c r="G165" s="4">
        <f>IFERROR(__xludf.DUMMYFUNCTION("""COMPUTED_VALUE"""),0.0)</f>
        <v>0</v>
      </c>
      <c r="H165" s="4">
        <f>IFERROR(__xludf.DUMMYFUNCTION("""COMPUTED_VALUE"""),0.0)</f>
        <v>0</v>
      </c>
      <c r="I165" s="4">
        <f>IFERROR(__xludf.DUMMYFUNCTION("""COMPUTED_VALUE"""),0.0)</f>
        <v>0</v>
      </c>
      <c r="J165" s="5">
        <f>IFERROR(__xludf.DUMMYFUNCTION("""COMPUTED_VALUE"""),0.0)</f>
        <v>0</v>
      </c>
      <c r="K165" s="5">
        <f>IFERROR(__xludf.DUMMYFUNCTION("""COMPUTED_VALUE"""),0.0)</f>
        <v>0</v>
      </c>
      <c r="L165" s="5">
        <f>IFERROR(__xludf.DUMMYFUNCTION("""COMPUTED_VALUE"""),0.0)</f>
        <v>0</v>
      </c>
      <c r="M165" s="5">
        <f>IFERROR(__xludf.DUMMYFUNCTION("""COMPUTED_VALUE"""),0.0)</f>
        <v>0</v>
      </c>
      <c r="N165" s="6">
        <f>IFERROR(__xludf.DUMMYFUNCTION("""COMPUTED_VALUE"""),0.0)</f>
        <v>0</v>
      </c>
    </row>
    <row r="166" ht="15.75" customHeight="1">
      <c r="A166" s="3">
        <f>IFERROR(__xludf.DUMMYFUNCTION("""COMPUTED_VALUE"""),44726.0)</f>
        <v>44726</v>
      </c>
      <c r="B166" s="4">
        <f>IFERROR(__xludf.DUMMYFUNCTION("""COMPUTED_VALUE"""),0.0)</f>
        <v>0</v>
      </c>
      <c r="C166" s="4">
        <f>IFERROR(__xludf.DUMMYFUNCTION("""COMPUTED_VALUE"""),0.0)</f>
        <v>0</v>
      </c>
      <c r="D166" s="4">
        <f>IFERROR(__xludf.DUMMYFUNCTION("""COMPUTED_VALUE"""),0.0)</f>
        <v>0</v>
      </c>
      <c r="E166" s="4">
        <f>IFERROR(__xludf.DUMMYFUNCTION("""COMPUTED_VALUE"""),0.0)</f>
        <v>0</v>
      </c>
      <c r="F166" s="4">
        <f>IFERROR(__xludf.DUMMYFUNCTION("""COMPUTED_VALUE"""),0.0)</f>
        <v>0</v>
      </c>
      <c r="G166" s="4">
        <f>IFERROR(__xludf.DUMMYFUNCTION("""COMPUTED_VALUE"""),0.0)</f>
        <v>0</v>
      </c>
      <c r="H166" s="4">
        <f>IFERROR(__xludf.DUMMYFUNCTION("""COMPUTED_VALUE"""),0.0)</f>
        <v>0</v>
      </c>
      <c r="I166" s="4">
        <f>IFERROR(__xludf.DUMMYFUNCTION("""COMPUTED_VALUE"""),0.0)</f>
        <v>0</v>
      </c>
      <c r="J166" s="5">
        <f>IFERROR(__xludf.DUMMYFUNCTION("""COMPUTED_VALUE"""),0.0)</f>
        <v>0</v>
      </c>
      <c r="K166" s="5">
        <f>IFERROR(__xludf.DUMMYFUNCTION("""COMPUTED_VALUE"""),0.0)</f>
        <v>0</v>
      </c>
      <c r="L166" s="5">
        <f>IFERROR(__xludf.DUMMYFUNCTION("""COMPUTED_VALUE"""),0.0)</f>
        <v>0</v>
      </c>
      <c r="M166" s="5">
        <f>IFERROR(__xludf.DUMMYFUNCTION("""COMPUTED_VALUE"""),0.0)</f>
        <v>0</v>
      </c>
      <c r="N166" s="6">
        <f>IFERROR(__xludf.DUMMYFUNCTION("""COMPUTED_VALUE"""),0.0)</f>
        <v>0</v>
      </c>
    </row>
    <row r="167" ht="15.75" customHeight="1">
      <c r="A167" s="3">
        <f>IFERROR(__xludf.DUMMYFUNCTION("""COMPUTED_VALUE"""),44727.0)</f>
        <v>44727</v>
      </c>
      <c r="B167" s="4">
        <f>IFERROR(__xludf.DUMMYFUNCTION("""COMPUTED_VALUE"""),0.0)</f>
        <v>0</v>
      </c>
      <c r="C167" s="4">
        <f>IFERROR(__xludf.DUMMYFUNCTION("""COMPUTED_VALUE"""),0.0)</f>
        <v>0</v>
      </c>
      <c r="D167" s="4">
        <f>IFERROR(__xludf.DUMMYFUNCTION("""COMPUTED_VALUE"""),0.0)</f>
        <v>0</v>
      </c>
      <c r="E167" s="4">
        <f>IFERROR(__xludf.DUMMYFUNCTION("""COMPUTED_VALUE"""),0.0)</f>
        <v>0</v>
      </c>
      <c r="F167" s="4">
        <f>IFERROR(__xludf.DUMMYFUNCTION("""COMPUTED_VALUE"""),0.0)</f>
        <v>0</v>
      </c>
      <c r="G167" s="4">
        <f>IFERROR(__xludf.DUMMYFUNCTION("""COMPUTED_VALUE"""),0.0)</f>
        <v>0</v>
      </c>
      <c r="H167" s="4">
        <f>IFERROR(__xludf.DUMMYFUNCTION("""COMPUTED_VALUE"""),0.0)</f>
        <v>0</v>
      </c>
      <c r="I167" s="4">
        <f>IFERROR(__xludf.DUMMYFUNCTION("""COMPUTED_VALUE"""),0.0)</f>
        <v>0</v>
      </c>
      <c r="J167" s="5">
        <f>IFERROR(__xludf.DUMMYFUNCTION("""COMPUTED_VALUE"""),0.0)</f>
        <v>0</v>
      </c>
      <c r="K167" s="5">
        <f>IFERROR(__xludf.DUMMYFUNCTION("""COMPUTED_VALUE"""),0.0)</f>
        <v>0</v>
      </c>
      <c r="L167" s="5">
        <f>IFERROR(__xludf.DUMMYFUNCTION("""COMPUTED_VALUE"""),0.0)</f>
        <v>0</v>
      </c>
      <c r="M167" s="5">
        <f>IFERROR(__xludf.DUMMYFUNCTION("""COMPUTED_VALUE"""),0.0)</f>
        <v>0</v>
      </c>
      <c r="N167" s="6">
        <f>IFERROR(__xludf.DUMMYFUNCTION("""COMPUTED_VALUE"""),0.0)</f>
        <v>0</v>
      </c>
    </row>
    <row r="168" ht="15.75" customHeight="1">
      <c r="A168" s="3">
        <f>IFERROR(__xludf.DUMMYFUNCTION("""COMPUTED_VALUE"""),44728.0)</f>
        <v>44728</v>
      </c>
      <c r="B168" s="4">
        <f>IFERROR(__xludf.DUMMYFUNCTION("""COMPUTED_VALUE"""),0.0)</f>
        <v>0</v>
      </c>
      <c r="C168" s="4">
        <f>IFERROR(__xludf.DUMMYFUNCTION("""COMPUTED_VALUE"""),0.0)</f>
        <v>0</v>
      </c>
      <c r="D168" s="4">
        <f>IFERROR(__xludf.DUMMYFUNCTION("""COMPUTED_VALUE"""),0.0)</f>
        <v>0</v>
      </c>
      <c r="E168" s="4">
        <f>IFERROR(__xludf.DUMMYFUNCTION("""COMPUTED_VALUE"""),0.0)</f>
        <v>0</v>
      </c>
      <c r="F168" s="4">
        <f>IFERROR(__xludf.DUMMYFUNCTION("""COMPUTED_VALUE"""),0.0)</f>
        <v>0</v>
      </c>
      <c r="G168" s="4">
        <f>IFERROR(__xludf.DUMMYFUNCTION("""COMPUTED_VALUE"""),0.0)</f>
        <v>0</v>
      </c>
      <c r="H168" s="4">
        <f>IFERROR(__xludf.DUMMYFUNCTION("""COMPUTED_VALUE"""),0.0)</f>
        <v>0</v>
      </c>
      <c r="I168" s="4">
        <f>IFERROR(__xludf.DUMMYFUNCTION("""COMPUTED_VALUE"""),0.0)</f>
        <v>0</v>
      </c>
      <c r="J168" s="5">
        <f>IFERROR(__xludf.DUMMYFUNCTION("""COMPUTED_VALUE"""),0.0)</f>
        <v>0</v>
      </c>
      <c r="K168" s="5">
        <f>IFERROR(__xludf.DUMMYFUNCTION("""COMPUTED_VALUE"""),0.0)</f>
        <v>0</v>
      </c>
      <c r="L168" s="5">
        <f>IFERROR(__xludf.DUMMYFUNCTION("""COMPUTED_VALUE"""),0.0)</f>
        <v>0</v>
      </c>
      <c r="M168" s="5">
        <f>IFERROR(__xludf.DUMMYFUNCTION("""COMPUTED_VALUE"""),0.0)</f>
        <v>0</v>
      </c>
      <c r="N168" s="6">
        <f>IFERROR(__xludf.DUMMYFUNCTION("""COMPUTED_VALUE"""),0.0)</f>
        <v>0</v>
      </c>
    </row>
    <row r="169" ht="15.75" customHeight="1">
      <c r="A169" s="3">
        <f>IFERROR(__xludf.DUMMYFUNCTION("""COMPUTED_VALUE"""),44729.0)</f>
        <v>44729</v>
      </c>
      <c r="B169" s="4">
        <f>IFERROR(__xludf.DUMMYFUNCTION("""COMPUTED_VALUE"""),0.0)</f>
        <v>0</v>
      </c>
      <c r="C169" s="4">
        <f>IFERROR(__xludf.DUMMYFUNCTION("""COMPUTED_VALUE"""),0.0)</f>
        <v>0</v>
      </c>
      <c r="D169" s="4">
        <f>IFERROR(__xludf.DUMMYFUNCTION("""COMPUTED_VALUE"""),0.0)</f>
        <v>0</v>
      </c>
      <c r="E169" s="4">
        <f>IFERROR(__xludf.DUMMYFUNCTION("""COMPUTED_VALUE"""),0.0)</f>
        <v>0</v>
      </c>
      <c r="F169" s="4">
        <f>IFERROR(__xludf.DUMMYFUNCTION("""COMPUTED_VALUE"""),0.0)</f>
        <v>0</v>
      </c>
      <c r="G169" s="4">
        <f>IFERROR(__xludf.DUMMYFUNCTION("""COMPUTED_VALUE"""),0.0)</f>
        <v>0</v>
      </c>
      <c r="H169" s="4">
        <f>IFERROR(__xludf.DUMMYFUNCTION("""COMPUTED_VALUE"""),0.0)</f>
        <v>0</v>
      </c>
      <c r="I169" s="4">
        <f>IFERROR(__xludf.DUMMYFUNCTION("""COMPUTED_VALUE"""),0.0)</f>
        <v>0</v>
      </c>
      <c r="J169" s="5">
        <f>IFERROR(__xludf.DUMMYFUNCTION("""COMPUTED_VALUE"""),0.0)</f>
        <v>0</v>
      </c>
      <c r="K169" s="5">
        <f>IFERROR(__xludf.DUMMYFUNCTION("""COMPUTED_VALUE"""),0.0)</f>
        <v>0</v>
      </c>
      <c r="L169" s="5">
        <f>IFERROR(__xludf.DUMMYFUNCTION("""COMPUTED_VALUE"""),0.0)</f>
        <v>0</v>
      </c>
      <c r="M169" s="5">
        <f>IFERROR(__xludf.DUMMYFUNCTION("""COMPUTED_VALUE"""),0.0)</f>
        <v>0</v>
      </c>
      <c r="N169" s="6">
        <f>IFERROR(__xludf.DUMMYFUNCTION("""COMPUTED_VALUE"""),0.0)</f>
        <v>0</v>
      </c>
    </row>
    <row r="170" ht="15.75" customHeight="1">
      <c r="A170" s="3">
        <f>IFERROR(__xludf.DUMMYFUNCTION("""COMPUTED_VALUE"""),44730.0)</f>
        <v>44730</v>
      </c>
      <c r="B170" s="4">
        <f>IFERROR(__xludf.DUMMYFUNCTION("""COMPUTED_VALUE"""),0.0)</f>
        <v>0</v>
      </c>
      <c r="C170" s="4">
        <f>IFERROR(__xludf.DUMMYFUNCTION("""COMPUTED_VALUE"""),0.0)</f>
        <v>0</v>
      </c>
      <c r="D170" s="4">
        <f>IFERROR(__xludf.DUMMYFUNCTION("""COMPUTED_VALUE"""),0.0)</f>
        <v>0</v>
      </c>
      <c r="E170" s="4">
        <f>IFERROR(__xludf.DUMMYFUNCTION("""COMPUTED_VALUE"""),0.0)</f>
        <v>0</v>
      </c>
      <c r="F170" s="4">
        <f>IFERROR(__xludf.DUMMYFUNCTION("""COMPUTED_VALUE"""),0.0)</f>
        <v>0</v>
      </c>
      <c r="G170" s="4">
        <f>IFERROR(__xludf.DUMMYFUNCTION("""COMPUTED_VALUE"""),0.0)</f>
        <v>0</v>
      </c>
      <c r="H170" s="4">
        <f>IFERROR(__xludf.DUMMYFUNCTION("""COMPUTED_VALUE"""),0.0)</f>
        <v>0</v>
      </c>
      <c r="I170" s="4">
        <f>IFERROR(__xludf.DUMMYFUNCTION("""COMPUTED_VALUE"""),0.0)</f>
        <v>0</v>
      </c>
      <c r="J170" s="5">
        <f>IFERROR(__xludf.DUMMYFUNCTION("""COMPUTED_VALUE"""),0.0)</f>
        <v>0</v>
      </c>
      <c r="K170" s="5">
        <f>IFERROR(__xludf.DUMMYFUNCTION("""COMPUTED_VALUE"""),0.0)</f>
        <v>0</v>
      </c>
      <c r="L170" s="5">
        <f>IFERROR(__xludf.DUMMYFUNCTION("""COMPUTED_VALUE"""),0.0)</f>
        <v>0</v>
      </c>
      <c r="M170" s="5">
        <f>IFERROR(__xludf.DUMMYFUNCTION("""COMPUTED_VALUE"""),0.0)</f>
        <v>0</v>
      </c>
      <c r="N170" s="6">
        <f>IFERROR(__xludf.DUMMYFUNCTION("""COMPUTED_VALUE"""),0.0)</f>
        <v>0</v>
      </c>
    </row>
    <row r="171" ht="15.75" customHeight="1">
      <c r="A171" s="3">
        <f>IFERROR(__xludf.DUMMYFUNCTION("""COMPUTED_VALUE"""),44731.0)</f>
        <v>44731</v>
      </c>
      <c r="B171" s="4">
        <f>IFERROR(__xludf.DUMMYFUNCTION("""COMPUTED_VALUE"""),0.0)</f>
        <v>0</v>
      </c>
      <c r="C171" s="4">
        <f>IFERROR(__xludf.DUMMYFUNCTION("""COMPUTED_VALUE"""),0.0)</f>
        <v>0</v>
      </c>
      <c r="D171" s="4">
        <f>IFERROR(__xludf.DUMMYFUNCTION("""COMPUTED_VALUE"""),0.0)</f>
        <v>0</v>
      </c>
      <c r="E171" s="4">
        <f>IFERROR(__xludf.DUMMYFUNCTION("""COMPUTED_VALUE"""),0.0)</f>
        <v>0</v>
      </c>
      <c r="F171" s="4">
        <f>IFERROR(__xludf.DUMMYFUNCTION("""COMPUTED_VALUE"""),0.0)</f>
        <v>0</v>
      </c>
      <c r="G171" s="4">
        <f>IFERROR(__xludf.DUMMYFUNCTION("""COMPUTED_VALUE"""),0.0)</f>
        <v>0</v>
      </c>
      <c r="H171" s="4">
        <f>IFERROR(__xludf.DUMMYFUNCTION("""COMPUTED_VALUE"""),0.0)</f>
        <v>0</v>
      </c>
      <c r="I171" s="4">
        <f>IFERROR(__xludf.DUMMYFUNCTION("""COMPUTED_VALUE"""),0.0)</f>
        <v>0</v>
      </c>
      <c r="J171" s="5">
        <f>IFERROR(__xludf.DUMMYFUNCTION("""COMPUTED_VALUE"""),0.0)</f>
        <v>0</v>
      </c>
      <c r="K171" s="5">
        <f>IFERROR(__xludf.DUMMYFUNCTION("""COMPUTED_VALUE"""),0.0)</f>
        <v>0</v>
      </c>
      <c r="L171" s="5">
        <f>IFERROR(__xludf.DUMMYFUNCTION("""COMPUTED_VALUE"""),0.0)</f>
        <v>0</v>
      </c>
      <c r="M171" s="5">
        <f>IFERROR(__xludf.DUMMYFUNCTION("""COMPUTED_VALUE"""),0.0)</f>
        <v>0</v>
      </c>
      <c r="N171" s="6">
        <f>IFERROR(__xludf.DUMMYFUNCTION("""COMPUTED_VALUE"""),0.0)</f>
        <v>0</v>
      </c>
    </row>
    <row r="172" ht="15.75" customHeight="1">
      <c r="A172" s="3">
        <f>IFERROR(__xludf.DUMMYFUNCTION("""COMPUTED_VALUE"""),44732.0)</f>
        <v>44732</v>
      </c>
      <c r="B172" s="4">
        <f>IFERROR(__xludf.DUMMYFUNCTION("""COMPUTED_VALUE"""),0.0)</f>
        <v>0</v>
      </c>
      <c r="C172" s="4">
        <f>IFERROR(__xludf.DUMMYFUNCTION("""COMPUTED_VALUE"""),0.0)</f>
        <v>0</v>
      </c>
      <c r="D172" s="4">
        <f>IFERROR(__xludf.DUMMYFUNCTION("""COMPUTED_VALUE"""),0.0)</f>
        <v>0</v>
      </c>
      <c r="E172" s="4">
        <f>IFERROR(__xludf.DUMMYFUNCTION("""COMPUTED_VALUE"""),0.0)</f>
        <v>0</v>
      </c>
      <c r="F172" s="4">
        <f>IFERROR(__xludf.DUMMYFUNCTION("""COMPUTED_VALUE"""),0.0)</f>
        <v>0</v>
      </c>
      <c r="G172" s="4">
        <f>IFERROR(__xludf.DUMMYFUNCTION("""COMPUTED_VALUE"""),0.0)</f>
        <v>0</v>
      </c>
      <c r="H172" s="4">
        <f>IFERROR(__xludf.DUMMYFUNCTION("""COMPUTED_VALUE"""),0.0)</f>
        <v>0</v>
      </c>
      <c r="I172" s="4">
        <f>IFERROR(__xludf.DUMMYFUNCTION("""COMPUTED_VALUE"""),0.0)</f>
        <v>0</v>
      </c>
      <c r="J172" s="5">
        <f>IFERROR(__xludf.DUMMYFUNCTION("""COMPUTED_VALUE"""),0.0)</f>
        <v>0</v>
      </c>
      <c r="K172" s="5">
        <f>IFERROR(__xludf.DUMMYFUNCTION("""COMPUTED_VALUE"""),0.0)</f>
        <v>0</v>
      </c>
      <c r="L172" s="5">
        <f>IFERROR(__xludf.DUMMYFUNCTION("""COMPUTED_VALUE"""),0.0)</f>
        <v>0</v>
      </c>
      <c r="M172" s="5">
        <f>IFERROR(__xludf.DUMMYFUNCTION("""COMPUTED_VALUE"""),0.0)</f>
        <v>0</v>
      </c>
      <c r="N172" s="6">
        <f>IFERROR(__xludf.DUMMYFUNCTION("""COMPUTED_VALUE"""),0.0)</f>
        <v>0</v>
      </c>
    </row>
    <row r="173" ht="15.75" customHeight="1">
      <c r="A173" s="3">
        <f>IFERROR(__xludf.DUMMYFUNCTION("""COMPUTED_VALUE"""),44733.0)</f>
        <v>44733</v>
      </c>
      <c r="B173" s="4">
        <f>IFERROR(__xludf.DUMMYFUNCTION("""COMPUTED_VALUE"""),0.0)</f>
        <v>0</v>
      </c>
      <c r="C173" s="4">
        <f>IFERROR(__xludf.DUMMYFUNCTION("""COMPUTED_VALUE"""),0.0)</f>
        <v>0</v>
      </c>
      <c r="D173" s="4">
        <f>IFERROR(__xludf.DUMMYFUNCTION("""COMPUTED_VALUE"""),0.0)</f>
        <v>0</v>
      </c>
      <c r="E173" s="4">
        <f>IFERROR(__xludf.DUMMYFUNCTION("""COMPUTED_VALUE"""),0.0)</f>
        <v>0</v>
      </c>
      <c r="F173" s="4">
        <f>IFERROR(__xludf.DUMMYFUNCTION("""COMPUTED_VALUE"""),0.0)</f>
        <v>0</v>
      </c>
      <c r="G173" s="4">
        <f>IFERROR(__xludf.DUMMYFUNCTION("""COMPUTED_VALUE"""),0.0)</f>
        <v>0</v>
      </c>
      <c r="H173" s="4">
        <f>IFERROR(__xludf.DUMMYFUNCTION("""COMPUTED_VALUE"""),0.0)</f>
        <v>0</v>
      </c>
      <c r="I173" s="4">
        <f>IFERROR(__xludf.DUMMYFUNCTION("""COMPUTED_VALUE"""),0.0)</f>
        <v>0</v>
      </c>
      <c r="J173" s="5">
        <f>IFERROR(__xludf.DUMMYFUNCTION("""COMPUTED_VALUE"""),0.0)</f>
        <v>0</v>
      </c>
      <c r="K173" s="5">
        <f>IFERROR(__xludf.DUMMYFUNCTION("""COMPUTED_VALUE"""),0.0)</f>
        <v>0</v>
      </c>
      <c r="L173" s="5">
        <f>IFERROR(__xludf.DUMMYFUNCTION("""COMPUTED_VALUE"""),0.0)</f>
        <v>0</v>
      </c>
      <c r="M173" s="5">
        <f>IFERROR(__xludf.DUMMYFUNCTION("""COMPUTED_VALUE"""),0.0)</f>
        <v>0</v>
      </c>
      <c r="N173" s="6">
        <f>IFERROR(__xludf.DUMMYFUNCTION("""COMPUTED_VALUE"""),0.0)</f>
        <v>0</v>
      </c>
    </row>
    <row r="174" ht="15.75" customHeight="1">
      <c r="A174" s="3">
        <f>IFERROR(__xludf.DUMMYFUNCTION("""COMPUTED_VALUE"""),44734.0)</f>
        <v>44734</v>
      </c>
      <c r="B174" s="4">
        <f>IFERROR(__xludf.DUMMYFUNCTION("""COMPUTED_VALUE"""),0.0)</f>
        <v>0</v>
      </c>
      <c r="C174" s="4">
        <f>IFERROR(__xludf.DUMMYFUNCTION("""COMPUTED_VALUE"""),0.0)</f>
        <v>0</v>
      </c>
      <c r="D174" s="4">
        <f>IFERROR(__xludf.DUMMYFUNCTION("""COMPUTED_VALUE"""),0.0)</f>
        <v>0</v>
      </c>
      <c r="E174" s="4">
        <f>IFERROR(__xludf.DUMMYFUNCTION("""COMPUTED_VALUE"""),0.0)</f>
        <v>0</v>
      </c>
      <c r="F174" s="4">
        <f>IFERROR(__xludf.DUMMYFUNCTION("""COMPUTED_VALUE"""),0.0)</f>
        <v>0</v>
      </c>
      <c r="G174" s="4">
        <f>IFERROR(__xludf.DUMMYFUNCTION("""COMPUTED_VALUE"""),0.0)</f>
        <v>0</v>
      </c>
      <c r="H174" s="4">
        <f>IFERROR(__xludf.DUMMYFUNCTION("""COMPUTED_VALUE"""),0.0)</f>
        <v>0</v>
      </c>
      <c r="I174" s="4">
        <f>IFERROR(__xludf.DUMMYFUNCTION("""COMPUTED_VALUE"""),0.0)</f>
        <v>0</v>
      </c>
      <c r="J174" s="5">
        <f>IFERROR(__xludf.DUMMYFUNCTION("""COMPUTED_VALUE"""),0.0)</f>
        <v>0</v>
      </c>
      <c r="K174" s="5">
        <f>IFERROR(__xludf.DUMMYFUNCTION("""COMPUTED_VALUE"""),0.0)</f>
        <v>0</v>
      </c>
      <c r="L174" s="5">
        <f>IFERROR(__xludf.DUMMYFUNCTION("""COMPUTED_VALUE"""),0.0)</f>
        <v>0</v>
      </c>
      <c r="M174" s="5">
        <f>IFERROR(__xludf.DUMMYFUNCTION("""COMPUTED_VALUE"""),0.0)</f>
        <v>0</v>
      </c>
      <c r="N174" s="6">
        <f>IFERROR(__xludf.DUMMYFUNCTION("""COMPUTED_VALUE"""),0.0)</f>
        <v>0</v>
      </c>
    </row>
    <row r="175" ht="15.75" customHeight="1">
      <c r="A175" s="3">
        <f>IFERROR(__xludf.DUMMYFUNCTION("""COMPUTED_VALUE"""),44735.0)</f>
        <v>44735</v>
      </c>
      <c r="B175" s="4">
        <f>IFERROR(__xludf.DUMMYFUNCTION("""COMPUTED_VALUE"""),0.0)</f>
        <v>0</v>
      </c>
      <c r="C175" s="4">
        <f>IFERROR(__xludf.DUMMYFUNCTION("""COMPUTED_VALUE"""),0.0)</f>
        <v>0</v>
      </c>
      <c r="D175" s="4">
        <f>IFERROR(__xludf.DUMMYFUNCTION("""COMPUTED_VALUE"""),0.0)</f>
        <v>0</v>
      </c>
      <c r="E175" s="4">
        <f>IFERROR(__xludf.DUMMYFUNCTION("""COMPUTED_VALUE"""),0.0)</f>
        <v>0</v>
      </c>
      <c r="F175" s="4">
        <f>IFERROR(__xludf.DUMMYFUNCTION("""COMPUTED_VALUE"""),0.0)</f>
        <v>0</v>
      </c>
      <c r="G175" s="4">
        <f>IFERROR(__xludf.DUMMYFUNCTION("""COMPUTED_VALUE"""),0.0)</f>
        <v>0</v>
      </c>
      <c r="H175" s="4">
        <f>IFERROR(__xludf.DUMMYFUNCTION("""COMPUTED_VALUE"""),0.0)</f>
        <v>0</v>
      </c>
      <c r="I175" s="4">
        <f>IFERROR(__xludf.DUMMYFUNCTION("""COMPUTED_VALUE"""),0.0)</f>
        <v>0</v>
      </c>
      <c r="J175" s="5">
        <f>IFERROR(__xludf.DUMMYFUNCTION("""COMPUTED_VALUE"""),0.0)</f>
        <v>0</v>
      </c>
      <c r="K175" s="5">
        <f>IFERROR(__xludf.DUMMYFUNCTION("""COMPUTED_VALUE"""),0.0)</f>
        <v>0</v>
      </c>
      <c r="L175" s="5">
        <f>IFERROR(__xludf.DUMMYFUNCTION("""COMPUTED_VALUE"""),0.0)</f>
        <v>0</v>
      </c>
      <c r="M175" s="5">
        <f>IFERROR(__xludf.DUMMYFUNCTION("""COMPUTED_VALUE"""),0.0)</f>
        <v>0</v>
      </c>
      <c r="N175" s="6">
        <f>IFERROR(__xludf.DUMMYFUNCTION("""COMPUTED_VALUE"""),0.0)</f>
        <v>0</v>
      </c>
    </row>
    <row r="176" ht="15.75" customHeight="1">
      <c r="A176" s="3">
        <f>IFERROR(__xludf.DUMMYFUNCTION("""COMPUTED_VALUE"""),44736.0)</f>
        <v>44736</v>
      </c>
      <c r="B176" s="4">
        <f>IFERROR(__xludf.DUMMYFUNCTION("""COMPUTED_VALUE"""),0.0)</f>
        <v>0</v>
      </c>
      <c r="C176" s="4">
        <f>IFERROR(__xludf.DUMMYFUNCTION("""COMPUTED_VALUE"""),0.0)</f>
        <v>0</v>
      </c>
      <c r="D176" s="4">
        <f>IFERROR(__xludf.DUMMYFUNCTION("""COMPUTED_VALUE"""),0.0)</f>
        <v>0</v>
      </c>
      <c r="E176" s="4">
        <f>IFERROR(__xludf.DUMMYFUNCTION("""COMPUTED_VALUE"""),0.0)</f>
        <v>0</v>
      </c>
      <c r="F176" s="4">
        <f>IFERROR(__xludf.DUMMYFUNCTION("""COMPUTED_VALUE"""),0.0)</f>
        <v>0</v>
      </c>
      <c r="G176" s="4">
        <f>IFERROR(__xludf.DUMMYFUNCTION("""COMPUTED_VALUE"""),0.0)</f>
        <v>0</v>
      </c>
      <c r="H176" s="4">
        <f>IFERROR(__xludf.DUMMYFUNCTION("""COMPUTED_VALUE"""),0.0)</f>
        <v>0</v>
      </c>
      <c r="I176" s="4">
        <f>IFERROR(__xludf.DUMMYFUNCTION("""COMPUTED_VALUE"""),0.0)</f>
        <v>0</v>
      </c>
      <c r="J176" s="5">
        <f>IFERROR(__xludf.DUMMYFUNCTION("""COMPUTED_VALUE"""),0.0)</f>
        <v>0</v>
      </c>
      <c r="K176" s="5">
        <f>IFERROR(__xludf.DUMMYFUNCTION("""COMPUTED_VALUE"""),0.0)</f>
        <v>0</v>
      </c>
      <c r="L176" s="5">
        <f>IFERROR(__xludf.DUMMYFUNCTION("""COMPUTED_VALUE"""),0.0)</f>
        <v>0</v>
      </c>
      <c r="M176" s="5">
        <f>IFERROR(__xludf.DUMMYFUNCTION("""COMPUTED_VALUE"""),0.0)</f>
        <v>0</v>
      </c>
      <c r="N176" s="6">
        <f>IFERROR(__xludf.DUMMYFUNCTION("""COMPUTED_VALUE"""),0.0)</f>
        <v>0</v>
      </c>
    </row>
    <row r="177" ht="15.75" customHeight="1">
      <c r="A177" s="3">
        <f>IFERROR(__xludf.DUMMYFUNCTION("""COMPUTED_VALUE"""),44737.0)</f>
        <v>44737</v>
      </c>
      <c r="B177" s="4">
        <f>IFERROR(__xludf.DUMMYFUNCTION("""COMPUTED_VALUE"""),0.0)</f>
        <v>0</v>
      </c>
      <c r="C177" s="4">
        <f>IFERROR(__xludf.DUMMYFUNCTION("""COMPUTED_VALUE"""),0.0)</f>
        <v>0</v>
      </c>
      <c r="D177" s="4">
        <f>IFERROR(__xludf.DUMMYFUNCTION("""COMPUTED_VALUE"""),0.0)</f>
        <v>0</v>
      </c>
      <c r="E177" s="4">
        <f>IFERROR(__xludf.DUMMYFUNCTION("""COMPUTED_VALUE"""),0.0)</f>
        <v>0</v>
      </c>
      <c r="F177" s="4">
        <f>IFERROR(__xludf.DUMMYFUNCTION("""COMPUTED_VALUE"""),0.0)</f>
        <v>0</v>
      </c>
      <c r="G177" s="4">
        <f>IFERROR(__xludf.DUMMYFUNCTION("""COMPUTED_VALUE"""),0.0)</f>
        <v>0</v>
      </c>
      <c r="H177" s="4">
        <f>IFERROR(__xludf.DUMMYFUNCTION("""COMPUTED_VALUE"""),0.0)</f>
        <v>0</v>
      </c>
      <c r="I177" s="4">
        <f>IFERROR(__xludf.DUMMYFUNCTION("""COMPUTED_VALUE"""),0.0)</f>
        <v>0</v>
      </c>
      <c r="J177" s="5">
        <f>IFERROR(__xludf.DUMMYFUNCTION("""COMPUTED_VALUE"""),0.0)</f>
        <v>0</v>
      </c>
      <c r="K177" s="5">
        <f>IFERROR(__xludf.DUMMYFUNCTION("""COMPUTED_VALUE"""),0.0)</f>
        <v>0</v>
      </c>
      <c r="L177" s="5">
        <f>IFERROR(__xludf.DUMMYFUNCTION("""COMPUTED_VALUE"""),0.0)</f>
        <v>0</v>
      </c>
      <c r="M177" s="5">
        <f>IFERROR(__xludf.DUMMYFUNCTION("""COMPUTED_VALUE"""),0.0)</f>
        <v>0</v>
      </c>
      <c r="N177" s="6">
        <f>IFERROR(__xludf.DUMMYFUNCTION("""COMPUTED_VALUE"""),0.0)</f>
        <v>0</v>
      </c>
    </row>
    <row r="178" ht="15.75" customHeight="1">
      <c r="A178" s="3">
        <f>IFERROR(__xludf.DUMMYFUNCTION("""COMPUTED_VALUE"""),44738.0)</f>
        <v>44738</v>
      </c>
      <c r="B178" s="4">
        <f>IFERROR(__xludf.DUMMYFUNCTION("""COMPUTED_VALUE"""),0.0)</f>
        <v>0</v>
      </c>
      <c r="C178" s="4">
        <f>IFERROR(__xludf.DUMMYFUNCTION("""COMPUTED_VALUE"""),0.0)</f>
        <v>0</v>
      </c>
      <c r="D178" s="4">
        <f>IFERROR(__xludf.DUMMYFUNCTION("""COMPUTED_VALUE"""),0.0)</f>
        <v>0</v>
      </c>
      <c r="E178" s="4">
        <f>IFERROR(__xludf.DUMMYFUNCTION("""COMPUTED_VALUE"""),0.0)</f>
        <v>0</v>
      </c>
      <c r="F178" s="4">
        <f>IFERROR(__xludf.DUMMYFUNCTION("""COMPUTED_VALUE"""),0.0)</f>
        <v>0</v>
      </c>
      <c r="G178" s="4">
        <f>IFERROR(__xludf.DUMMYFUNCTION("""COMPUTED_VALUE"""),0.0)</f>
        <v>0</v>
      </c>
      <c r="H178" s="4">
        <f>IFERROR(__xludf.DUMMYFUNCTION("""COMPUTED_VALUE"""),0.0)</f>
        <v>0</v>
      </c>
      <c r="I178" s="4">
        <f>IFERROR(__xludf.DUMMYFUNCTION("""COMPUTED_VALUE"""),0.0)</f>
        <v>0</v>
      </c>
      <c r="J178" s="5">
        <f>IFERROR(__xludf.DUMMYFUNCTION("""COMPUTED_VALUE"""),0.0)</f>
        <v>0</v>
      </c>
      <c r="K178" s="5">
        <f>IFERROR(__xludf.DUMMYFUNCTION("""COMPUTED_VALUE"""),0.0)</f>
        <v>0</v>
      </c>
      <c r="L178" s="5">
        <f>IFERROR(__xludf.DUMMYFUNCTION("""COMPUTED_VALUE"""),0.0)</f>
        <v>0</v>
      </c>
      <c r="M178" s="5">
        <f>IFERROR(__xludf.DUMMYFUNCTION("""COMPUTED_VALUE"""),0.0)</f>
        <v>0</v>
      </c>
      <c r="N178" s="6">
        <f>IFERROR(__xludf.DUMMYFUNCTION("""COMPUTED_VALUE"""),0.0)</f>
        <v>0</v>
      </c>
    </row>
    <row r="179" ht="15.75" customHeight="1">
      <c r="A179" s="3">
        <f>IFERROR(__xludf.DUMMYFUNCTION("""COMPUTED_VALUE"""),44739.0)</f>
        <v>44739</v>
      </c>
      <c r="B179" s="4">
        <f>IFERROR(__xludf.DUMMYFUNCTION("""COMPUTED_VALUE"""),0.0)</f>
        <v>0</v>
      </c>
      <c r="C179" s="4">
        <f>IFERROR(__xludf.DUMMYFUNCTION("""COMPUTED_VALUE"""),0.0)</f>
        <v>0</v>
      </c>
      <c r="D179" s="4">
        <f>IFERROR(__xludf.DUMMYFUNCTION("""COMPUTED_VALUE"""),0.0)</f>
        <v>0</v>
      </c>
      <c r="E179" s="4">
        <f>IFERROR(__xludf.DUMMYFUNCTION("""COMPUTED_VALUE"""),0.0)</f>
        <v>0</v>
      </c>
      <c r="F179" s="4">
        <f>IFERROR(__xludf.DUMMYFUNCTION("""COMPUTED_VALUE"""),0.0)</f>
        <v>0</v>
      </c>
      <c r="G179" s="4">
        <f>IFERROR(__xludf.DUMMYFUNCTION("""COMPUTED_VALUE"""),0.0)</f>
        <v>0</v>
      </c>
      <c r="H179" s="4">
        <f>IFERROR(__xludf.DUMMYFUNCTION("""COMPUTED_VALUE"""),0.0)</f>
        <v>0</v>
      </c>
      <c r="I179" s="4">
        <f>IFERROR(__xludf.DUMMYFUNCTION("""COMPUTED_VALUE"""),0.0)</f>
        <v>0</v>
      </c>
      <c r="J179" s="5">
        <f>IFERROR(__xludf.DUMMYFUNCTION("""COMPUTED_VALUE"""),0.0)</f>
        <v>0</v>
      </c>
      <c r="K179" s="5">
        <f>IFERROR(__xludf.DUMMYFUNCTION("""COMPUTED_VALUE"""),0.0)</f>
        <v>0</v>
      </c>
      <c r="L179" s="5">
        <f>IFERROR(__xludf.DUMMYFUNCTION("""COMPUTED_VALUE"""),0.0)</f>
        <v>0</v>
      </c>
      <c r="M179" s="5">
        <f>IFERROR(__xludf.DUMMYFUNCTION("""COMPUTED_VALUE"""),0.0)</f>
        <v>0</v>
      </c>
      <c r="N179" s="6">
        <f>IFERROR(__xludf.DUMMYFUNCTION("""COMPUTED_VALUE"""),0.0)</f>
        <v>0</v>
      </c>
    </row>
    <row r="180" ht="15.75" customHeight="1">
      <c r="A180" s="3">
        <f>IFERROR(__xludf.DUMMYFUNCTION("""COMPUTED_VALUE"""),44740.0)</f>
        <v>44740</v>
      </c>
      <c r="B180" s="4">
        <f>IFERROR(__xludf.DUMMYFUNCTION("""COMPUTED_VALUE"""),0.0)</f>
        <v>0</v>
      </c>
      <c r="C180" s="4">
        <f>IFERROR(__xludf.DUMMYFUNCTION("""COMPUTED_VALUE"""),0.0)</f>
        <v>0</v>
      </c>
      <c r="D180" s="4">
        <f>IFERROR(__xludf.DUMMYFUNCTION("""COMPUTED_VALUE"""),0.0)</f>
        <v>0</v>
      </c>
      <c r="E180" s="4">
        <f>IFERROR(__xludf.DUMMYFUNCTION("""COMPUTED_VALUE"""),0.0)</f>
        <v>0</v>
      </c>
      <c r="F180" s="4">
        <f>IFERROR(__xludf.DUMMYFUNCTION("""COMPUTED_VALUE"""),0.0)</f>
        <v>0</v>
      </c>
      <c r="G180" s="4">
        <f>IFERROR(__xludf.DUMMYFUNCTION("""COMPUTED_VALUE"""),0.0)</f>
        <v>0</v>
      </c>
      <c r="H180" s="4">
        <f>IFERROR(__xludf.DUMMYFUNCTION("""COMPUTED_VALUE"""),0.0)</f>
        <v>0</v>
      </c>
      <c r="I180" s="4">
        <f>IFERROR(__xludf.DUMMYFUNCTION("""COMPUTED_VALUE"""),0.0)</f>
        <v>0</v>
      </c>
      <c r="J180" s="5">
        <f>IFERROR(__xludf.DUMMYFUNCTION("""COMPUTED_VALUE"""),0.0)</f>
        <v>0</v>
      </c>
      <c r="K180" s="5">
        <f>IFERROR(__xludf.DUMMYFUNCTION("""COMPUTED_VALUE"""),0.0)</f>
        <v>0</v>
      </c>
      <c r="L180" s="5">
        <f>IFERROR(__xludf.DUMMYFUNCTION("""COMPUTED_VALUE"""),0.0)</f>
        <v>0</v>
      </c>
      <c r="M180" s="5">
        <f>IFERROR(__xludf.DUMMYFUNCTION("""COMPUTED_VALUE"""),0.0)</f>
        <v>0</v>
      </c>
      <c r="N180" s="6">
        <f>IFERROR(__xludf.DUMMYFUNCTION("""COMPUTED_VALUE"""),0.0)</f>
        <v>0</v>
      </c>
    </row>
    <row r="181" ht="15.75" customHeight="1">
      <c r="A181" s="3">
        <f>IFERROR(__xludf.DUMMYFUNCTION("""COMPUTED_VALUE"""),44741.0)</f>
        <v>44741</v>
      </c>
      <c r="B181" s="4">
        <f>IFERROR(__xludf.DUMMYFUNCTION("""COMPUTED_VALUE"""),0.0)</f>
        <v>0</v>
      </c>
      <c r="C181" s="4">
        <f>IFERROR(__xludf.DUMMYFUNCTION("""COMPUTED_VALUE"""),0.0)</f>
        <v>0</v>
      </c>
      <c r="D181" s="4">
        <f>IFERROR(__xludf.DUMMYFUNCTION("""COMPUTED_VALUE"""),0.0)</f>
        <v>0</v>
      </c>
      <c r="E181" s="4">
        <f>IFERROR(__xludf.DUMMYFUNCTION("""COMPUTED_VALUE"""),0.0)</f>
        <v>0</v>
      </c>
      <c r="F181" s="4">
        <f>IFERROR(__xludf.DUMMYFUNCTION("""COMPUTED_VALUE"""),0.0)</f>
        <v>0</v>
      </c>
      <c r="G181" s="4">
        <f>IFERROR(__xludf.DUMMYFUNCTION("""COMPUTED_VALUE"""),0.0)</f>
        <v>0</v>
      </c>
      <c r="H181" s="4">
        <f>IFERROR(__xludf.DUMMYFUNCTION("""COMPUTED_VALUE"""),0.0)</f>
        <v>0</v>
      </c>
      <c r="I181" s="4">
        <f>IFERROR(__xludf.DUMMYFUNCTION("""COMPUTED_VALUE"""),0.0)</f>
        <v>0</v>
      </c>
      <c r="J181" s="5">
        <f>IFERROR(__xludf.DUMMYFUNCTION("""COMPUTED_VALUE"""),0.0)</f>
        <v>0</v>
      </c>
      <c r="K181" s="5">
        <f>IFERROR(__xludf.DUMMYFUNCTION("""COMPUTED_VALUE"""),0.0)</f>
        <v>0</v>
      </c>
      <c r="L181" s="5">
        <f>IFERROR(__xludf.DUMMYFUNCTION("""COMPUTED_VALUE"""),0.0)</f>
        <v>0</v>
      </c>
      <c r="M181" s="5">
        <f>IFERROR(__xludf.DUMMYFUNCTION("""COMPUTED_VALUE"""),0.0)</f>
        <v>0</v>
      </c>
      <c r="N181" s="6">
        <f>IFERROR(__xludf.DUMMYFUNCTION("""COMPUTED_VALUE"""),0.0)</f>
        <v>0</v>
      </c>
    </row>
    <row r="182" ht="15.75" customHeight="1">
      <c r="A182" s="3">
        <f>IFERROR(__xludf.DUMMYFUNCTION("""COMPUTED_VALUE"""),44742.0)</f>
        <v>44742</v>
      </c>
      <c r="B182" s="4">
        <f>IFERROR(__xludf.DUMMYFUNCTION("""COMPUTED_VALUE"""),0.0)</f>
        <v>0</v>
      </c>
      <c r="C182" s="4">
        <f>IFERROR(__xludf.DUMMYFUNCTION("""COMPUTED_VALUE"""),0.0)</f>
        <v>0</v>
      </c>
      <c r="D182" s="4">
        <f>IFERROR(__xludf.DUMMYFUNCTION("""COMPUTED_VALUE"""),0.0)</f>
        <v>0</v>
      </c>
      <c r="E182" s="4">
        <f>IFERROR(__xludf.DUMMYFUNCTION("""COMPUTED_VALUE"""),0.0)</f>
        <v>0</v>
      </c>
      <c r="F182" s="4">
        <f>IFERROR(__xludf.DUMMYFUNCTION("""COMPUTED_VALUE"""),0.0)</f>
        <v>0</v>
      </c>
      <c r="G182" s="4">
        <f>IFERROR(__xludf.DUMMYFUNCTION("""COMPUTED_VALUE"""),0.0)</f>
        <v>0</v>
      </c>
      <c r="H182" s="4">
        <f>IFERROR(__xludf.DUMMYFUNCTION("""COMPUTED_VALUE"""),0.0)</f>
        <v>0</v>
      </c>
      <c r="I182" s="4">
        <f>IFERROR(__xludf.DUMMYFUNCTION("""COMPUTED_VALUE"""),0.0)</f>
        <v>0</v>
      </c>
      <c r="J182" s="5">
        <f>IFERROR(__xludf.DUMMYFUNCTION("""COMPUTED_VALUE"""),0.0)</f>
        <v>0</v>
      </c>
      <c r="K182" s="5">
        <f>IFERROR(__xludf.DUMMYFUNCTION("""COMPUTED_VALUE"""),0.0)</f>
        <v>0</v>
      </c>
      <c r="L182" s="5">
        <f>IFERROR(__xludf.DUMMYFUNCTION("""COMPUTED_VALUE"""),0.0)</f>
        <v>0</v>
      </c>
      <c r="M182" s="5">
        <f>IFERROR(__xludf.DUMMYFUNCTION("""COMPUTED_VALUE"""),0.0)</f>
        <v>0</v>
      </c>
      <c r="N182" s="6">
        <f>IFERROR(__xludf.DUMMYFUNCTION("""COMPUTED_VALUE"""),0.0)</f>
        <v>0</v>
      </c>
    </row>
    <row r="183" ht="15.75" customHeight="1">
      <c r="A183" s="3">
        <f>IFERROR(__xludf.DUMMYFUNCTION("""COMPUTED_VALUE"""),44743.0)</f>
        <v>44743</v>
      </c>
      <c r="B183" s="4">
        <f>IFERROR(__xludf.DUMMYFUNCTION("""COMPUTED_VALUE"""),0.0)</f>
        <v>0</v>
      </c>
      <c r="C183" s="4">
        <f>IFERROR(__xludf.DUMMYFUNCTION("""COMPUTED_VALUE"""),0.0)</f>
        <v>0</v>
      </c>
      <c r="D183" s="4">
        <f>IFERROR(__xludf.DUMMYFUNCTION("""COMPUTED_VALUE"""),0.0)</f>
        <v>0</v>
      </c>
      <c r="E183" s="4">
        <f>IFERROR(__xludf.DUMMYFUNCTION("""COMPUTED_VALUE"""),0.0)</f>
        <v>0</v>
      </c>
      <c r="F183" s="4">
        <f>IFERROR(__xludf.DUMMYFUNCTION("""COMPUTED_VALUE"""),0.0)</f>
        <v>0</v>
      </c>
      <c r="G183" s="4">
        <f>IFERROR(__xludf.DUMMYFUNCTION("""COMPUTED_VALUE"""),0.0)</f>
        <v>0</v>
      </c>
      <c r="H183" s="4">
        <f>IFERROR(__xludf.DUMMYFUNCTION("""COMPUTED_VALUE"""),0.0)</f>
        <v>0</v>
      </c>
      <c r="I183" s="4">
        <f>IFERROR(__xludf.DUMMYFUNCTION("""COMPUTED_VALUE"""),0.0)</f>
        <v>0</v>
      </c>
      <c r="J183" s="5">
        <f>IFERROR(__xludf.DUMMYFUNCTION("""COMPUTED_VALUE"""),0.0)</f>
        <v>0</v>
      </c>
      <c r="K183" s="5">
        <f>IFERROR(__xludf.DUMMYFUNCTION("""COMPUTED_VALUE"""),0.0)</f>
        <v>0</v>
      </c>
      <c r="L183" s="5">
        <f>IFERROR(__xludf.DUMMYFUNCTION("""COMPUTED_VALUE"""),0.0)</f>
        <v>0</v>
      </c>
      <c r="M183" s="5">
        <f>IFERROR(__xludf.DUMMYFUNCTION("""COMPUTED_VALUE"""),0.0)</f>
        <v>0</v>
      </c>
      <c r="N183" s="6">
        <f>IFERROR(__xludf.DUMMYFUNCTION("""COMPUTED_VALUE"""),0.0)</f>
        <v>0</v>
      </c>
    </row>
    <row r="184" ht="15.75" customHeight="1">
      <c r="A184" s="3">
        <f>IFERROR(__xludf.DUMMYFUNCTION("""COMPUTED_VALUE"""),44744.0)</f>
        <v>44744</v>
      </c>
      <c r="B184" s="4">
        <f>IFERROR(__xludf.DUMMYFUNCTION("""COMPUTED_VALUE"""),0.0)</f>
        <v>0</v>
      </c>
      <c r="C184" s="4">
        <f>IFERROR(__xludf.DUMMYFUNCTION("""COMPUTED_VALUE"""),0.0)</f>
        <v>0</v>
      </c>
      <c r="D184" s="4">
        <f>IFERROR(__xludf.DUMMYFUNCTION("""COMPUTED_VALUE"""),0.0)</f>
        <v>0</v>
      </c>
      <c r="E184" s="4">
        <f>IFERROR(__xludf.DUMMYFUNCTION("""COMPUTED_VALUE"""),0.0)</f>
        <v>0</v>
      </c>
      <c r="F184" s="4">
        <f>IFERROR(__xludf.DUMMYFUNCTION("""COMPUTED_VALUE"""),0.0)</f>
        <v>0</v>
      </c>
      <c r="G184" s="4">
        <f>IFERROR(__xludf.DUMMYFUNCTION("""COMPUTED_VALUE"""),0.0)</f>
        <v>0</v>
      </c>
      <c r="H184" s="4">
        <f>IFERROR(__xludf.DUMMYFUNCTION("""COMPUTED_VALUE"""),0.0)</f>
        <v>0</v>
      </c>
      <c r="I184" s="4">
        <f>IFERROR(__xludf.DUMMYFUNCTION("""COMPUTED_VALUE"""),0.0)</f>
        <v>0</v>
      </c>
      <c r="J184" s="5">
        <f>IFERROR(__xludf.DUMMYFUNCTION("""COMPUTED_VALUE"""),0.0)</f>
        <v>0</v>
      </c>
      <c r="K184" s="5">
        <f>IFERROR(__xludf.DUMMYFUNCTION("""COMPUTED_VALUE"""),0.0)</f>
        <v>0</v>
      </c>
      <c r="L184" s="5">
        <f>IFERROR(__xludf.DUMMYFUNCTION("""COMPUTED_VALUE"""),0.0)</f>
        <v>0</v>
      </c>
      <c r="M184" s="5">
        <f>IFERROR(__xludf.DUMMYFUNCTION("""COMPUTED_VALUE"""),0.0)</f>
        <v>0</v>
      </c>
      <c r="N184" s="6">
        <f>IFERROR(__xludf.DUMMYFUNCTION("""COMPUTED_VALUE"""),0.0)</f>
        <v>0</v>
      </c>
    </row>
    <row r="185" ht="15.75" customHeight="1">
      <c r="A185" s="3">
        <f>IFERROR(__xludf.DUMMYFUNCTION("""COMPUTED_VALUE"""),44745.0)</f>
        <v>44745</v>
      </c>
      <c r="B185" s="4">
        <f>IFERROR(__xludf.DUMMYFUNCTION("""COMPUTED_VALUE"""),0.0)</f>
        <v>0</v>
      </c>
      <c r="C185" s="4">
        <f>IFERROR(__xludf.DUMMYFUNCTION("""COMPUTED_VALUE"""),0.0)</f>
        <v>0</v>
      </c>
      <c r="D185" s="4">
        <f>IFERROR(__xludf.DUMMYFUNCTION("""COMPUTED_VALUE"""),0.0)</f>
        <v>0</v>
      </c>
      <c r="E185" s="4">
        <f>IFERROR(__xludf.DUMMYFUNCTION("""COMPUTED_VALUE"""),0.0)</f>
        <v>0</v>
      </c>
      <c r="F185" s="4">
        <f>IFERROR(__xludf.DUMMYFUNCTION("""COMPUTED_VALUE"""),0.0)</f>
        <v>0</v>
      </c>
      <c r="G185" s="4">
        <f>IFERROR(__xludf.DUMMYFUNCTION("""COMPUTED_VALUE"""),0.0)</f>
        <v>0</v>
      </c>
      <c r="H185" s="4">
        <f>IFERROR(__xludf.DUMMYFUNCTION("""COMPUTED_VALUE"""),0.0)</f>
        <v>0</v>
      </c>
      <c r="I185" s="4">
        <f>IFERROR(__xludf.DUMMYFUNCTION("""COMPUTED_VALUE"""),0.0)</f>
        <v>0</v>
      </c>
      <c r="J185" s="5">
        <f>IFERROR(__xludf.DUMMYFUNCTION("""COMPUTED_VALUE"""),0.0)</f>
        <v>0</v>
      </c>
      <c r="K185" s="5">
        <f>IFERROR(__xludf.DUMMYFUNCTION("""COMPUTED_VALUE"""),0.0)</f>
        <v>0</v>
      </c>
      <c r="L185" s="5">
        <f>IFERROR(__xludf.DUMMYFUNCTION("""COMPUTED_VALUE"""),0.0)</f>
        <v>0</v>
      </c>
      <c r="M185" s="5">
        <f>IFERROR(__xludf.DUMMYFUNCTION("""COMPUTED_VALUE"""),0.0)</f>
        <v>0</v>
      </c>
      <c r="N185" s="6">
        <f>IFERROR(__xludf.DUMMYFUNCTION("""COMPUTED_VALUE"""),0.0)</f>
        <v>0</v>
      </c>
    </row>
    <row r="186" ht="15.75" customHeight="1">
      <c r="A186" s="3">
        <f>IFERROR(__xludf.DUMMYFUNCTION("""COMPUTED_VALUE"""),44746.0)</f>
        <v>44746</v>
      </c>
      <c r="B186" s="4">
        <f>IFERROR(__xludf.DUMMYFUNCTION("""COMPUTED_VALUE"""),0.0)</f>
        <v>0</v>
      </c>
      <c r="C186" s="4">
        <f>IFERROR(__xludf.DUMMYFUNCTION("""COMPUTED_VALUE"""),0.0)</f>
        <v>0</v>
      </c>
      <c r="D186" s="4">
        <f>IFERROR(__xludf.DUMMYFUNCTION("""COMPUTED_VALUE"""),0.0)</f>
        <v>0</v>
      </c>
      <c r="E186" s="4">
        <f>IFERROR(__xludf.DUMMYFUNCTION("""COMPUTED_VALUE"""),0.0)</f>
        <v>0</v>
      </c>
      <c r="F186" s="4">
        <f>IFERROR(__xludf.DUMMYFUNCTION("""COMPUTED_VALUE"""),0.0)</f>
        <v>0</v>
      </c>
      <c r="G186" s="4">
        <f>IFERROR(__xludf.DUMMYFUNCTION("""COMPUTED_VALUE"""),0.0)</f>
        <v>0</v>
      </c>
      <c r="H186" s="4">
        <f>IFERROR(__xludf.DUMMYFUNCTION("""COMPUTED_VALUE"""),0.0)</f>
        <v>0</v>
      </c>
      <c r="I186" s="4">
        <f>IFERROR(__xludf.DUMMYFUNCTION("""COMPUTED_VALUE"""),0.0)</f>
        <v>0</v>
      </c>
      <c r="J186" s="5">
        <f>IFERROR(__xludf.DUMMYFUNCTION("""COMPUTED_VALUE"""),0.0)</f>
        <v>0</v>
      </c>
      <c r="K186" s="5">
        <f>IFERROR(__xludf.DUMMYFUNCTION("""COMPUTED_VALUE"""),0.0)</f>
        <v>0</v>
      </c>
      <c r="L186" s="5">
        <f>IFERROR(__xludf.DUMMYFUNCTION("""COMPUTED_VALUE"""),0.0)</f>
        <v>0</v>
      </c>
      <c r="M186" s="5">
        <f>IFERROR(__xludf.DUMMYFUNCTION("""COMPUTED_VALUE"""),0.0)</f>
        <v>0</v>
      </c>
      <c r="N186" s="6">
        <f>IFERROR(__xludf.DUMMYFUNCTION("""COMPUTED_VALUE"""),0.0)</f>
        <v>0</v>
      </c>
    </row>
    <row r="187" ht="15.75" customHeight="1">
      <c r="A187" s="3">
        <f>IFERROR(__xludf.DUMMYFUNCTION("""COMPUTED_VALUE"""),44747.0)</f>
        <v>44747</v>
      </c>
      <c r="B187" s="4">
        <f>IFERROR(__xludf.DUMMYFUNCTION("""COMPUTED_VALUE"""),0.0)</f>
        <v>0</v>
      </c>
      <c r="C187" s="4">
        <f>IFERROR(__xludf.DUMMYFUNCTION("""COMPUTED_VALUE"""),0.0)</f>
        <v>0</v>
      </c>
      <c r="D187" s="4">
        <f>IFERROR(__xludf.DUMMYFUNCTION("""COMPUTED_VALUE"""),0.0)</f>
        <v>0</v>
      </c>
      <c r="E187" s="4">
        <f>IFERROR(__xludf.DUMMYFUNCTION("""COMPUTED_VALUE"""),0.0)</f>
        <v>0</v>
      </c>
      <c r="F187" s="4">
        <f>IFERROR(__xludf.DUMMYFUNCTION("""COMPUTED_VALUE"""),0.0)</f>
        <v>0</v>
      </c>
      <c r="G187" s="4">
        <f>IFERROR(__xludf.DUMMYFUNCTION("""COMPUTED_VALUE"""),0.0)</f>
        <v>0</v>
      </c>
      <c r="H187" s="4">
        <f>IFERROR(__xludf.DUMMYFUNCTION("""COMPUTED_VALUE"""),0.0)</f>
        <v>0</v>
      </c>
      <c r="I187" s="4">
        <f>IFERROR(__xludf.DUMMYFUNCTION("""COMPUTED_VALUE"""),0.0)</f>
        <v>0</v>
      </c>
      <c r="J187" s="5">
        <f>IFERROR(__xludf.DUMMYFUNCTION("""COMPUTED_VALUE"""),0.0)</f>
        <v>0</v>
      </c>
      <c r="K187" s="5">
        <f>IFERROR(__xludf.DUMMYFUNCTION("""COMPUTED_VALUE"""),0.0)</f>
        <v>0</v>
      </c>
      <c r="L187" s="5">
        <f>IFERROR(__xludf.DUMMYFUNCTION("""COMPUTED_VALUE"""),0.0)</f>
        <v>0</v>
      </c>
      <c r="M187" s="5">
        <f>IFERROR(__xludf.DUMMYFUNCTION("""COMPUTED_VALUE"""),0.0)</f>
        <v>0</v>
      </c>
      <c r="N187" s="6">
        <f>IFERROR(__xludf.DUMMYFUNCTION("""COMPUTED_VALUE"""),0.0)</f>
        <v>0</v>
      </c>
    </row>
    <row r="188" ht="15.75" customHeight="1">
      <c r="A188" s="3">
        <f>IFERROR(__xludf.DUMMYFUNCTION("""COMPUTED_VALUE"""),44748.0)</f>
        <v>44748</v>
      </c>
      <c r="B188" s="4">
        <f>IFERROR(__xludf.DUMMYFUNCTION("""COMPUTED_VALUE"""),0.0)</f>
        <v>0</v>
      </c>
      <c r="C188" s="4">
        <f>IFERROR(__xludf.DUMMYFUNCTION("""COMPUTED_VALUE"""),0.0)</f>
        <v>0</v>
      </c>
      <c r="D188" s="4">
        <f>IFERROR(__xludf.DUMMYFUNCTION("""COMPUTED_VALUE"""),0.0)</f>
        <v>0</v>
      </c>
      <c r="E188" s="4">
        <f>IFERROR(__xludf.DUMMYFUNCTION("""COMPUTED_VALUE"""),0.0)</f>
        <v>0</v>
      </c>
      <c r="F188" s="4">
        <f>IFERROR(__xludf.DUMMYFUNCTION("""COMPUTED_VALUE"""),0.0)</f>
        <v>0</v>
      </c>
      <c r="G188" s="4">
        <f>IFERROR(__xludf.DUMMYFUNCTION("""COMPUTED_VALUE"""),0.0)</f>
        <v>0</v>
      </c>
      <c r="H188" s="4">
        <f>IFERROR(__xludf.DUMMYFUNCTION("""COMPUTED_VALUE"""),0.0)</f>
        <v>0</v>
      </c>
      <c r="I188" s="4">
        <f>IFERROR(__xludf.DUMMYFUNCTION("""COMPUTED_VALUE"""),0.0)</f>
        <v>0</v>
      </c>
      <c r="J188" s="5">
        <f>IFERROR(__xludf.DUMMYFUNCTION("""COMPUTED_VALUE"""),0.0)</f>
        <v>0</v>
      </c>
      <c r="K188" s="5">
        <f>IFERROR(__xludf.DUMMYFUNCTION("""COMPUTED_VALUE"""),0.0)</f>
        <v>0</v>
      </c>
      <c r="L188" s="5">
        <f>IFERROR(__xludf.DUMMYFUNCTION("""COMPUTED_VALUE"""),0.0)</f>
        <v>0</v>
      </c>
      <c r="M188" s="5">
        <f>IFERROR(__xludf.DUMMYFUNCTION("""COMPUTED_VALUE"""),0.0)</f>
        <v>0</v>
      </c>
      <c r="N188" s="6">
        <f>IFERROR(__xludf.DUMMYFUNCTION("""COMPUTED_VALUE"""),0.0)</f>
        <v>0</v>
      </c>
    </row>
    <row r="189" ht="15.75" customHeight="1">
      <c r="A189" s="3">
        <f>IFERROR(__xludf.DUMMYFUNCTION("""COMPUTED_VALUE"""),44749.0)</f>
        <v>44749</v>
      </c>
      <c r="B189" s="4">
        <f>IFERROR(__xludf.DUMMYFUNCTION("""COMPUTED_VALUE"""),0.0)</f>
        <v>0</v>
      </c>
      <c r="C189" s="4">
        <f>IFERROR(__xludf.DUMMYFUNCTION("""COMPUTED_VALUE"""),0.0)</f>
        <v>0</v>
      </c>
      <c r="D189" s="4">
        <f>IFERROR(__xludf.DUMMYFUNCTION("""COMPUTED_VALUE"""),0.0)</f>
        <v>0</v>
      </c>
      <c r="E189" s="4">
        <f>IFERROR(__xludf.DUMMYFUNCTION("""COMPUTED_VALUE"""),0.0)</f>
        <v>0</v>
      </c>
      <c r="F189" s="4">
        <f>IFERROR(__xludf.DUMMYFUNCTION("""COMPUTED_VALUE"""),0.0)</f>
        <v>0</v>
      </c>
      <c r="G189" s="4">
        <f>IFERROR(__xludf.DUMMYFUNCTION("""COMPUTED_VALUE"""),0.0)</f>
        <v>0</v>
      </c>
      <c r="H189" s="4">
        <f>IFERROR(__xludf.DUMMYFUNCTION("""COMPUTED_VALUE"""),0.0)</f>
        <v>0</v>
      </c>
      <c r="I189" s="4">
        <f>IFERROR(__xludf.DUMMYFUNCTION("""COMPUTED_VALUE"""),0.0)</f>
        <v>0</v>
      </c>
      <c r="J189" s="5">
        <f>IFERROR(__xludf.DUMMYFUNCTION("""COMPUTED_VALUE"""),0.0)</f>
        <v>0</v>
      </c>
      <c r="K189" s="5">
        <f>IFERROR(__xludf.DUMMYFUNCTION("""COMPUTED_VALUE"""),0.0)</f>
        <v>0</v>
      </c>
      <c r="L189" s="5">
        <f>IFERROR(__xludf.DUMMYFUNCTION("""COMPUTED_VALUE"""),0.0)</f>
        <v>0</v>
      </c>
      <c r="M189" s="5">
        <f>IFERROR(__xludf.DUMMYFUNCTION("""COMPUTED_VALUE"""),0.0)</f>
        <v>0</v>
      </c>
      <c r="N189" s="6">
        <f>IFERROR(__xludf.DUMMYFUNCTION("""COMPUTED_VALUE"""),0.0)</f>
        <v>0</v>
      </c>
    </row>
    <row r="190" ht="15.75" customHeight="1">
      <c r="A190" s="3">
        <f>IFERROR(__xludf.DUMMYFUNCTION("""COMPUTED_VALUE"""),44750.0)</f>
        <v>44750</v>
      </c>
      <c r="B190" s="4">
        <f>IFERROR(__xludf.DUMMYFUNCTION("""COMPUTED_VALUE"""),0.0)</f>
        <v>0</v>
      </c>
      <c r="C190" s="4">
        <f>IFERROR(__xludf.DUMMYFUNCTION("""COMPUTED_VALUE"""),0.0)</f>
        <v>0</v>
      </c>
      <c r="D190" s="4">
        <f>IFERROR(__xludf.DUMMYFUNCTION("""COMPUTED_VALUE"""),0.0)</f>
        <v>0</v>
      </c>
      <c r="E190" s="4">
        <f>IFERROR(__xludf.DUMMYFUNCTION("""COMPUTED_VALUE"""),0.0)</f>
        <v>0</v>
      </c>
      <c r="F190" s="4">
        <f>IFERROR(__xludf.DUMMYFUNCTION("""COMPUTED_VALUE"""),0.0)</f>
        <v>0</v>
      </c>
      <c r="G190" s="4">
        <f>IFERROR(__xludf.DUMMYFUNCTION("""COMPUTED_VALUE"""),0.0)</f>
        <v>0</v>
      </c>
      <c r="H190" s="4">
        <f>IFERROR(__xludf.DUMMYFUNCTION("""COMPUTED_VALUE"""),0.0)</f>
        <v>0</v>
      </c>
      <c r="I190" s="4">
        <f>IFERROR(__xludf.DUMMYFUNCTION("""COMPUTED_VALUE"""),0.0)</f>
        <v>0</v>
      </c>
      <c r="J190" s="5">
        <f>IFERROR(__xludf.DUMMYFUNCTION("""COMPUTED_VALUE"""),0.0)</f>
        <v>0</v>
      </c>
      <c r="K190" s="5">
        <f>IFERROR(__xludf.DUMMYFUNCTION("""COMPUTED_VALUE"""),0.0)</f>
        <v>0</v>
      </c>
      <c r="L190" s="5">
        <f>IFERROR(__xludf.DUMMYFUNCTION("""COMPUTED_VALUE"""),0.0)</f>
        <v>0</v>
      </c>
      <c r="M190" s="5">
        <f>IFERROR(__xludf.DUMMYFUNCTION("""COMPUTED_VALUE"""),0.0)</f>
        <v>0</v>
      </c>
      <c r="N190" s="6">
        <f>IFERROR(__xludf.DUMMYFUNCTION("""COMPUTED_VALUE"""),0.0)</f>
        <v>0</v>
      </c>
    </row>
    <row r="191" ht="15.75" customHeight="1">
      <c r="A191" s="3">
        <f>IFERROR(__xludf.DUMMYFUNCTION("""COMPUTED_VALUE"""),44751.0)</f>
        <v>44751</v>
      </c>
      <c r="B191" s="4">
        <f>IFERROR(__xludf.DUMMYFUNCTION("""COMPUTED_VALUE"""),0.0)</f>
        <v>0</v>
      </c>
      <c r="C191" s="4">
        <f>IFERROR(__xludf.DUMMYFUNCTION("""COMPUTED_VALUE"""),0.0)</f>
        <v>0</v>
      </c>
      <c r="D191" s="4">
        <f>IFERROR(__xludf.DUMMYFUNCTION("""COMPUTED_VALUE"""),0.0)</f>
        <v>0</v>
      </c>
      <c r="E191" s="4">
        <f>IFERROR(__xludf.DUMMYFUNCTION("""COMPUTED_VALUE"""),0.0)</f>
        <v>0</v>
      </c>
      <c r="F191" s="4">
        <f>IFERROR(__xludf.DUMMYFUNCTION("""COMPUTED_VALUE"""),0.0)</f>
        <v>0</v>
      </c>
      <c r="G191" s="4">
        <f>IFERROR(__xludf.DUMMYFUNCTION("""COMPUTED_VALUE"""),0.0)</f>
        <v>0</v>
      </c>
      <c r="H191" s="4">
        <f>IFERROR(__xludf.DUMMYFUNCTION("""COMPUTED_VALUE"""),0.0)</f>
        <v>0</v>
      </c>
      <c r="I191" s="4">
        <f>IFERROR(__xludf.DUMMYFUNCTION("""COMPUTED_VALUE"""),0.0)</f>
        <v>0</v>
      </c>
      <c r="J191" s="5">
        <f>IFERROR(__xludf.DUMMYFUNCTION("""COMPUTED_VALUE"""),0.0)</f>
        <v>0</v>
      </c>
      <c r="K191" s="5">
        <f>IFERROR(__xludf.DUMMYFUNCTION("""COMPUTED_VALUE"""),0.0)</f>
        <v>0</v>
      </c>
      <c r="L191" s="5">
        <f>IFERROR(__xludf.DUMMYFUNCTION("""COMPUTED_VALUE"""),0.0)</f>
        <v>0</v>
      </c>
      <c r="M191" s="5">
        <f>IFERROR(__xludf.DUMMYFUNCTION("""COMPUTED_VALUE"""),0.0)</f>
        <v>0</v>
      </c>
      <c r="N191" s="6">
        <f>IFERROR(__xludf.DUMMYFUNCTION("""COMPUTED_VALUE"""),0.0)</f>
        <v>0</v>
      </c>
    </row>
    <row r="192" ht="15.75" customHeight="1">
      <c r="A192" s="3">
        <f>IFERROR(__xludf.DUMMYFUNCTION("""COMPUTED_VALUE"""),44752.0)</f>
        <v>44752</v>
      </c>
      <c r="B192" s="4">
        <f>IFERROR(__xludf.DUMMYFUNCTION("""COMPUTED_VALUE"""),0.0)</f>
        <v>0</v>
      </c>
      <c r="C192" s="4">
        <f>IFERROR(__xludf.DUMMYFUNCTION("""COMPUTED_VALUE"""),0.0)</f>
        <v>0</v>
      </c>
      <c r="D192" s="4">
        <f>IFERROR(__xludf.DUMMYFUNCTION("""COMPUTED_VALUE"""),0.0)</f>
        <v>0</v>
      </c>
      <c r="E192" s="4">
        <f>IFERROR(__xludf.DUMMYFUNCTION("""COMPUTED_VALUE"""),0.0)</f>
        <v>0</v>
      </c>
      <c r="F192" s="4">
        <f>IFERROR(__xludf.DUMMYFUNCTION("""COMPUTED_VALUE"""),0.0)</f>
        <v>0</v>
      </c>
      <c r="G192" s="4">
        <f>IFERROR(__xludf.DUMMYFUNCTION("""COMPUTED_VALUE"""),0.0)</f>
        <v>0</v>
      </c>
      <c r="H192" s="4">
        <f>IFERROR(__xludf.DUMMYFUNCTION("""COMPUTED_VALUE"""),0.0)</f>
        <v>0</v>
      </c>
      <c r="I192" s="4">
        <f>IFERROR(__xludf.DUMMYFUNCTION("""COMPUTED_VALUE"""),0.0)</f>
        <v>0</v>
      </c>
      <c r="J192" s="5">
        <f>IFERROR(__xludf.DUMMYFUNCTION("""COMPUTED_VALUE"""),0.0)</f>
        <v>0</v>
      </c>
      <c r="K192" s="5">
        <f>IFERROR(__xludf.DUMMYFUNCTION("""COMPUTED_VALUE"""),0.0)</f>
        <v>0</v>
      </c>
      <c r="L192" s="5">
        <f>IFERROR(__xludf.DUMMYFUNCTION("""COMPUTED_VALUE"""),0.0)</f>
        <v>0</v>
      </c>
      <c r="M192" s="5">
        <f>IFERROR(__xludf.DUMMYFUNCTION("""COMPUTED_VALUE"""),0.0)</f>
        <v>0</v>
      </c>
      <c r="N192" s="6">
        <f>IFERROR(__xludf.DUMMYFUNCTION("""COMPUTED_VALUE"""),0.0)</f>
        <v>0</v>
      </c>
    </row>
    <row r="193" ht="15.75" customHeight="1">
      <c r="A193" s="3">
        <f>IFERROR(__xludf.DUMMYFUNCTION("""COMPUTED_VALUE"""),44753.0)</f>
        <v>44753</v>
      </c>
      <c r="B193" s="4">
        <f>IFERROR(__xludf.DUMMYFUNCTION("""COMPUTED_VALUE"""),0.0)</f>
        <v>0</v>
      </c>
      <c r="C193" s="4">
        <f>IFERROR(__xludf.DUMMYFUNCTION("""COMPUTED_VALUE"""),0.0)</f>
        <v>0</v>
      </c>
      <c r="D193" s="4">
        <f>IFERROR(__xludf.DUMMYFUNCTION("""COMPUTED_VALUE"""),0.0)</f>
        <v>0</v>
      </c>
      <c r="E193" s="4">
        <f>IFERROR(__xludf.DUMMYFUNCTION("""COMPUTED_VALUE"""),0.0)</f>
        <v>0</v>
      </c>
      <c r="F193" s="4">
        <f>IFERROR(__xludf.DUMMYFUNCTION("""COMPUTED_VALUE"""),0.0)</f>
        <v>0</v>
      </c>
      <c r="G193" s="4">
        <f>IFERROR(__xludf.DUMMYFUNCTION("""COMPUTED_VALUE"""),0.0)</f>
        <v>0</v>
      </c>
      <c r="H193" s="4">
        <f>IFERROR(__xludf.DUMMYFUNCTION("""COMPUTED_VALUE"""),0.0)</f>
        <v>0</v>
      </c>
      <c r="I193" s="4">
        <f>IFERROR(__xludf.DUMMYFUNCTION("""COMPUTED_VALUE"""),0.0)</f>
        <v>0</v>
      </c>
      <c r="J193" s="5">
        <f>IFERROR(__xludf.DUMMYFUNCTION("""COMPUTED_VALUE"""),0.0)</f>
        <v>0</v>
      </c>
      <c r="K193" s="5">
        <f>IFERROR(__xludf.DUMMYFUNCTION("""COMPUTED_VALUE"""),0.0)</f>
        <v>0</v>
      </c>
      <c r="L193" s="5">
        <f>IFERROR(__xludf.DUMMYFUNCTION("""COMPUTED_VALUE"""),0.0)</f>
        <v>0</v>
      </c>
      <c r="M193" s="5">
        <f>IFERROR(__xludf.DUMMYFUNCTION("""COMPUTED_VALUE"""),0.0)</f>
        <v>0</v>
      </c>
      <c r="N193" s="6">
        <f>IFERROR(__xludf.DUMMYFUNCTION("""COMPUTED_VALUE"""),0.0)</f>
        <v>0</v>
      </c>
    </row>
    <row r="194" ht="15.75" customHeight="1">
      <c r="A194" s="3">
        <f>IFERROR(__xludf.DUMMYFUNCTION("""COMPUTED_VALUE"""),44754.0)</f>
        <v>44754</v>
      </c>
      <c r="B194" s="4">
        <f>IFERROR(__xludf.DUMMYFUNCTION("""COMPUTED_VALUE"""),0.0)</f>
        <v>0</v>
      </c>
      <c r="C194" s="4">
        <f>IFERROR(__xludf.DUMMYFUNCTION("""COMPUTED_VALUE"""),0.0)</f>
        <v>0</v>
      </c>
      <c r="D194" s="4">
        <f>IFERROR(__xludf.DUMMYFUNCTION("""COMPUTED_VALUE"""),0.0)</f>
        <v>0</v>
      </c>
      <c r="E194" s="4">
        <f>IFERROR(__xludf.DUMMYFUNCTION("""COMPUTED_VALUE"""),0.0)</f>
        <v>0</v>
      </c>
      <c r="F194" s="4">
        <f>IFERROR(__xludf.DUMMYFUNCTION("""COMPUTED_VALUE"""),0.0)</f>
        <v>0</v>
      </c>
      <c r="G194" s="4">
        <f>IFERROR(__xludf.DUMMYFUNCTION("""COMPUTED_VALUE"""),0.0)</f>
        <v>0</v>
      </c>
      <c r="H194" s="4">
        <f>IFERROR(__xludf.DUMMYFUNCTION("""COMPUTED_VALUE"""),0.0)</f>
        <v>0</v>
      </c>
      <c r="I194" s="4">
        <f>IFERROR(__xludf.DUMMYFUNCTION("""COMPUTED_VALUE"""),0.0)</f>
        <v>0</v>
      </c>
      <c r="J194" s="5">
        <f>IFERROR(__xludf.DUMMYFUNCTION("""COMPUTED_VALUE"""),0.0)</f>
        <v>0</v>
      </c>
      <c r="K194" s="5">
        <f>IFERROR(__xludf.DUMMYFUNCTION("""COMPUTED_VALUE"""),0.0)</f>
        <v>0</v>
      </c>
      <c r="L194" s="5">
        <f>IFERROR(__xludf.DUMMYFUNCTION("""COMPUTED_VALUE"""),0.0)</f>
        <v>0</v>
      </c>
      <c r="M194" s="5">
        <f>IFERROR(__xludf.DUMMYFUNCTION("""COMPUTED_VALUE"""),0.0)</f>
        <v>0</v>
      </c>
      <c r="N194" s="6">
        <f>IFERROR(__xludf.DUMMYFUNCTION("""COMPUTED_VALUE"""),0.0)</f>
        <v>0</v>
      </c>
    </row>
    <row r="195" ht="15.75" customHeight="1">
      <c r="A195" s="3">
        <f>IFERROR(__xludf.DUMMYFUNCTION("""COMPUTED_VALUE"""),44755.0)</f>
        <v>44755</v>
      </c>
      <c r="B195" s="4">
        <f>IFERROR(__xludf.DUMMYFUNCTION("""COMPUTED_VALUE"""),0.0)</f>
        <v>0</v>
      </c>
      <c r="C195" s="4">
        <f>IFERROR(__xludf.DUMMYFUNCTION("""COMPUTED_VALUE"""),0.0)</f>
        <v>0</v>
      </c>
      <c r="D195" s="4">
        <f>IFERROR(__xludf.DUMMYFUNCTION("""COMPUTED_VALUE"""),0.0)</f>
        <v>0</v>
      </c>
      <c r="E195" s="4">
        <f>IFERROR(__xludf.DUMMYFUNCTION("""COMPUTED_VALUE"""),0.0)</f>
        <v>0</v>
      </c>
      <c r="F195" s="4">
        <f>IFERROR(__xludf.DUMMYFUNCTION("""COMPUTED_VALUE"""),0.0)</f>
        <v>0</v>
      </c>
      <c r="G195" s="4">
        <f>IFERROR(__xludf.DUMMYFUNCTION("""COMPUTED_VALUE"""),0.0)</f>
        <v>0</v>
      </c>
      <c r="H195" s="4">
        <f>IFERROR(__xludf.DUMMYFUNCTION("""COMPUTED_VALUE"""),0.0)</f>
        <v>0</v>
      </c>
      <c r="I195" s="4">
        <f>IFERROR(__xludf.DUMMYFUNCTION("""COMPUTED_VALUE"""),0.0)</f>
        <v>0</v>
      </c>
      <c r="J195" s="5">
        <f>IFERROR(__xludf.DUMMYFUNCTION("""COMPUTED_VALUE"""),0.0)</f>
        <v>0</v>
      </c>
      <c r="K195" s="5">
        <f>IFERROR(__xludf.DUMMYFUNCTION("""COMPUTED_VALUE"""),0.0)</f>
        <v>0</v>
      </c>
      <c r="L195" s="5">
        <f>IFERROR(__xludf.DUMMYFUNCTION("""COMPUTED_VALUE"""),0.0)</f>
        <v>0</v>
      </c>
      <c r="M195" s="5">
        <f>IFERROR(__xludf.DUMMYFUNCTION("""COMPUTED_VALUE"""),0.0)</f>
        <v>0</v>
      </c>
      <c r="N195" s="6">
        <f>IFERROR(__xludf.DUMMYFUNCTION("""COMPUTED_VALUE"""),0.0)</f>
        <v>0</v>
      </c>
    </row>
    <row r="196" ht="15.75" customHeight="1">
      <c r="A196" s="3">
        <f>IFERROR(__xludf.DUMMYFUNCTION("""COMPUTED_VALUE"""),44756.0)</f>
        <v>44756</v>
      </c>
      <c r="B196" s="4">
        <f>IFERROR(__xludf.DUMMYFUNCTION("""COMPUTED_VALUE"""),0.0)</f>
        <v>0</v>
      </c>
      <c r="C196" s="4">
        <f>IFERROR(__xludf.DUMMYFUNCTION("""COMPUTED_VALUE"""),0.0)</f>
        <v>0</v>
      </c>
      <c r="D196" s="4">
        <f>IFERROR(__xludf.DUMMYFUNCTION("""COMPUTED_VALUE"""),0.0)</f>
        <v>0</v>
      </c>
      <c r="E196" s="4">
        <f>IFERROR(__xludf.DUMMYFUNCTION("""COMPUTED_VALUE"""),0.0)</f>
        <v>0</v>
      </c>
      <c r="F196" s="4">
        <f>IFERROR(__xludf.DUMMYFUNCTION("""COMPUTED_VALUE"""),0.0)</f>
        <v>0</v>
      </c>
      <c r="G196" s="4">
        <f>IFERROR(__xludf.DUMMYFUNCTION("""COMPUTED_VALUE"""),0.0)</f>
        <v>0</v>
      </c>
      <c r="H196" s="4">
        <f>IFERROR(__xludf.DUMMYFUNCTION("""COMPUTED_VALUE"""),0.0)</f>
        <v>0</v>
      </c>
      <c r="I196" s="4">
        <f>IFERROR(__xludf.DUMMYFUNCTION("""COMPUTED_VALUE"""),0.0)</f>
        <v>0</v>
      </c>
      <c r="J196" s="5">
        <f>IFERROR(__xludf.DUMMYFUNCTION("""COMPUTED_VALUE"""),0.0)</f>
        <v>0</v>
      </c>
      <c r="K196" s="5">
        <f>IFERROR(__xludf.DUMMYFUNCTION("""COMPUTED_VALUE"""),0.0)</f>
        <v>0</v>
      </c>
      <c r="L196" s="5">
        <f>IFERROR(__xludf.DUMMYFUNCTION("""COMPUTED_VALUE"""),0.0)</f>
        <v>0</v>
      </c>
      <c r="M196" s="5">
        <f>IFERROR(__xludf.DUMMYFUNCTION("""COMPUTED_VALUE"""),0.0)</f>
        <v>0</v>
      </c>
      <c r="N196" s="6">
        <f>IFERROR(__xludf.DUMMYFUNCTION("""COMPUTED_VALUE"""),0.0)</f>
        <v>0</v>
      </c>
    </row>
    <row r="197" ht="15.75" customHeight="1">
      <c r="A197" s="3">
        <f>IFERROR(__xludf.DUMMYFUNCTION("""COMPUTED_VALUE"""),44757.0)</f>
        <v>44757</v>
      </c>
      <c r="B197" s="4">
        <f>IFERROR(__xludf.DUMMYFUNCTION("""COMPUTED_VALUE"""),0.0)</f>
        <v>0</v>
      </c>
      <c r="C197" s="4">
        <f>IFERROR(__xludf.DUMMYFUNCTION("""COMPUTED_VALUE"""),0.0)</f>
        <v>0</v>
      </c>
      <c r="D197" s="4">
        <f>IFERROR(__xludf.DUMMYFUNCTION("""COMPUTED_VALUE"""),0.0)</f>
        <v>0</v>
      </c>
      <c r="E197" s="4">
        <f>IFERROR(__xludf.DUMMYFUNCTION("""COMPUTED_VALUE"""),0.0)</f>
        <v>0</v>
      </c>
      <c r="F197" s="4">
        <f>IFERROR(__xludf.DUMMYFUNCTION("""COMPUTED_VALUE"""),0.0)</f>
        <v>0</v>
      </c>
      <c r="G197" s="4">
        <f>IFERROR(__xludf.DUMMYFUNCTION("""COMPUTED_VALUE"""),0.0)</f>
        <v>0</v>
      </c>
      <c r="H197" s="4">
        <f>IFERROR(__xludf.DUMMYFUNCTION("""COMPUTED_VALUE"""),0.0)</f>
        <v>0</v>
      </c>
      <c r="I197" s="4">
        <f>IFERROR(__xludf.DUMMYFUNCTION("""COMPUTED_VALUE"""),0.0)</f>
        <v>0</v>
      </c>
      <c r="J197" s="5">
        <f>IFERROR(__xludf.DUMMYFUNCTION("""COMPUTED_VALUE"""),0.0)</f>
        <v>0</v>
      </c>
      <c r="K197" s="5">
        <f>IFERROR(__xludf.DUMMYFUNCTION("""COMPUTED_VALUE"""),0.0)</f>
        <v>0</v>
      </c>
      <c r="L197" s="5">
        <f>IFERROR(__xludf.DUMMYFUNCTION("""COMPUTED_VALUE"""),0.0)</f>
        <v>0</v>
      </c>
      <c r="M197" s="5">
        <f>IFERROR(__xludf.DUMMYFUNCTION("""COMPUTED_VALUE"""),0.0)</f>
        <v>0</v>
      </c>
      <c r="N197" s="6">
        <f>IFERROR(__xludf.DUMMYFUNCTION("""COMPUTED_VALUE"""),0.0)</f>
        <v>0</v>
      </c>
    </row>
    <row r="198" ht="15.75" customHeight="1">
      <c r="A198" s="3">
        <f>IFERROR(__xludf.DUMMYFUNCTION("""COMPUTED_VALUE"""),44758.0)</f>
        <v>44758</v>
      </c>
      <c r="B198" s="4">
        <f>IFERROR(__xludf.DUMMYFUNCTION("""COMPUTED_VALUE"""),0.0)</f>
        <v>0</v>
      </c>
      <c r="C198" s="4">
        <f>IFERROR(__xludf.DUMMYFUNCTION("""COMPUTED_VALUE"""),0.0)</f>
        <v>0</v>
      </c>
      <c r="D198" s="4">
        <f>IFERROR(__xludf.DUMMYFUNCTION("""COMPUTED_VALUE"""),0.0)</f>
        <v>0</v>
      </c>
      <c r="E198" s="4">
        <f>IFERROR(__xludf.DUMMYFUNCTION("""COMPUTED_VALUE"""),0.0)</f>
        <v>0</v>
      </c>
      <c r="F198" s="4">
        <f>IFERROR(__xludf.DUMMYFUNCTION("""COMPUTED_VALUE"""),0.0)</f>
        <v>0</v>
      </c>
      <c r="G198" s="4">
        <f>IFERROR(__xludf.DUMMYFUNCTION("""COMPUTED_VALUE"""),0.0)</f>
        <v>0</v>
      </c>
      <c r="H198" s="4">
        <f>IFERROR(__xludf.DUMMYFUNCTION("""COMPUTED_VALUE"""),0.0)</f>
        <v>0</v>
      </c>
      <c r="I198" s="4">
        <f>IFERROR(__xludf.DUMMYFUNCTION("""COMPUTED_VALUE"""),0.0)</f>
        <v>0</v>
      </c>
      <c r="J198" s="5">
        <f>IFERROR(__xludf.DUMMYFUNCTION("""COMPUTED_VALUE"""),0.0)</f>
        <v>0</v>
      </c>
      <c r="K198" s="5">
        <f>IFERROR(__xludf.DUMMYFUNCTION("""COMPUTED_VALUE"""),0.0)</f>
        <v>0</v>
      </c>
      <c r="L198" s="5">
        <f>IFERROR(__xludf.DUMMYFUNCTION("""COMPUTED_VALUE"""),0.0)</f>
        <v>0</v>
      </c>
      <c r="M198" s="5">
        <f>IFERROR(__xludf.DUMMYFUNCTION("""COMPUTED_VALUE"""),0.0)</f>
        <v>0</v>
      </c>
      <c r="N198" s="6">
        <f>IFERROR(__xludf.DUMMYFUNCTION("""COMPUTED_VALUE"""),0.0)</f>
        <v>0</v>
      </c>
    </row>
    <row r="199" ht="15.75" customHeight="1">
      <c r="A199" s="3">
        <f>IFERROR(__xludf.DUMMYFUNCTION("""COMPUTED_VALUE"""),44759.0)</f>
        <v>44759</v>
      </c>
      <c r="B199" s="4">
        <f>IFERROR(__xludf.DUMMYFUNCTION("""COMPUTED_VALUE"""),0.0)</f>
        <v>0</v>
      </c>
      <c r="C199" s="4">
        <f>IFERROR(__xludf.DUMMYFUNCTION("""COMPUTED_VALUE"""),0.0)</f>
        <v>0</v>
      </c>
      <c r="D199" s="4">
        <f>IFERROR(__xludf.DUMMYFUNCTION("""COMPUTED_VALUE"""),0.0)</f>
        <v>0</v>
      </c>
      <c r="E199" s="4">
        <f>IFERROR(__xludf.DUMMYFUNCTION("""COMPUTED_VALUE"""),0.0)</f>
        <v>0</v>
      </c>
      <c r="F199" s="4">
        <f>IFERROR(__xludf.DUMMYFUNCTION("""COMPUTED_VALUE"""),0.0)</f>
        <v>0</v>
      </c>
      <c r="G199" s="4">
        <f>IFERROR(__xludf.DUMMYFUNCTION("""COMPUTED_VALUE"""),0.0)</f>
        <v>0</v>
      </c>
      <c r="H199" s="4">
        <f>IFERROR(__xludf.DUMMYFUNCTION("""COMPUTED_VALUE"""),0.0)</f>
        <v>0</v>
      </c>
      <c r="I199" s="4">
        <f>IFERROR(__xludf.DUMMYFUNCTION("""COMPUTED_VALUE"""),0.0)</f>
        <v>0</v>
      </c>
      <c r="J199" s="5">
        <f>IFERROR(__xludf.DUMMYFUNCTION("""COMPUTED_VALUE"""),0.0)</f>
        <v>0</v>
      </c>
      <c r="K199" s="5">
        <f>IFERROR(__xludf.DUMMYFUNCTION("""COMPUTED_VALUE"""),0.0)</f>
        <v>0</v>
      </c>
      <c r="L199" s="5">
        <f>IFERROR(__xludf.DUMMYFUNCTION("""COMPUTED_VALUE"""),0.0)</f>
        <v>0</v>
      </c>
      <c r="M199" s="5">
        <f>IFERROR(__xludf.DUMMYFUNCTION("""COMPUTED_VALUE"""),0.0)</f>
        <v>0</v>
      </c>
      <c r="N199" s="6">
        <f>IFERROR(__xludf.DUMMYFUNCTION("""COMPUTED_VALUE"""),0.0)</f>
        <v>0</v>
      </c>
    </row>
    <row r="200" ht="15.75" customHeight="1">
      <c r="A200" s="3">
        <f>IFERROR(__xludf.DUMMYFUNCTION("""COMPUTED_VALUE"""),44760.0)</f>
        <v>44760</v>
      </c>
      <c r="B200" s="4">
        <f>IFERROR(__xludf.DUMMYFUNCTION("""COMPUTED_VALUE"""),0.0)</f>
        <v>0</v>
      </c>
      <c r="C200" s="4">
        <f>IFERROR(__xludf.DUMMYFUNCTION("""COMPUTED_VALUE"""),0.0)</f>
        <v>0</v>
      </c>
      <c r="D200" s="4">
        <f>IFERROR(__xludf.DUMMYFUNCTION("""COMPUTED_VALUE"""),0.0)</f>
        <v>0</v>
      </c>
      <c r="E200" s="4">
        <f>IFERROR(__xludf.DUMMYFUNCTION("""COMPUTED_VALUE"""),0.0)</f>
        <v>0</v>
      </c>
      <c r="F200" s="4">
        <f>IFERROR(__xludf.DUMMYFUNCTION("""COMPUTED_VALUE"""),0.0)</f>
        <v>0</v>
      </c>
      <c r="G200" s="4">
        <f>IFERROR(__xludf.DUMMYFUNCTION("""COMPUTED_VALUE"""),0.0)</f>
        <v>0</v>
      </c>
      <c r="H200" s="4">
        <f>IFERROR(__xludf.DUMMYFUNCTION("""COMPUTED_VALUE"""),0.0)</f>
        <v>0</v>
      </c>
      <c r="I200" s="4">
        <f>IFERROR(__xludf.DUMMYFUNCTION("""COMPUTED_VALUE"""),0.0)</f>
        <v>0</v>
      </c>
      <c r="J200" s="5">
        <f>IFERROR(__xludf.DUMMYFUNCTION("""COMPUTED_VALUE"""),0.0)</f>
        <v>0</v>
      </c>
      <c r="K200" s="5">
        <f>IFERROR(__xludf.DUMMYFUNCTION("""COMPUTED_VALUE"""),0.0)</f>
        <v>0</v>
      </c>
      <c r="L200" s="5">
        <f>IFERROR(__xludf.DUMMYFUNCTION("""COMPUTED_VALUE"""),0.0)</f>
        <v>0</v>
      </c>
      <c r="M200" s="5">
        <f>IFERROR(__xludf.DUMMYFUNCTION("""COMPUTED_VALUE"""),0.0)</f>
        <v>0</v>
      </c>
      <c r="N200" s="6">
        <f>IFERROR(__xludf.DUMMYFUNCTION("""COMPUTED_VALUE"""),0.0)</f>
        <v>0</v>
      </c>
    </row>
    <row r="201" ht="15.75" customHeight="1">
      <c r="A201" s="3">
        <f>IFERROR(__xludf.DUMMYFUNCTION("""COMPUTED_VALUE"""),44761.0)</f>
        <v>44761</v>
      </c>
      <c r="B201" s="4">
        <f>IFERROR(__xludf.DUMMYFUNCTION("""COMPUTED_VALUE"""),0.0)</f>
        <v>0</v>
      </c>
      <c r="C201" s="4">
        <f>IFERROR(__xludf.DUMMYFUNCTION("""COMPUTED_VALUE"""),0.0)</f>
        <v>0</v>
      </c>
      <c r="D201" s="4">
        <f>IFERROR(__xludf.DUMMYFUNCTION("""COMPUTED_VALUE"""),0.0)</f>
        <v>0</v>
      </c>
      <c r="E201" s="4">
        <f>IFERROR(__xludf.DUMMYFUNCTION("""COMPUTED_VALUE"""),0.0)</f>
        <v>0</v>
      </c>
      <c r="F201" s="4">
        <f>IFERROR(__xludf.DUMMYFUNCTION("""COMPUTED_VALUE"""),0.0)</f>
        <v>0</v>
      </c>
      <c r="G201" s="4">
        <f>IFERROR(__xludf.DUMMYFUNCTION("""COMPUTED_VALUE"""),0.0)</f>
        <v>0</v>
      </c>
      <c r="H201" s="4">
        <f>IFERROR(__xludf.DUMMYFUNCTION("""COMPUTED_VALUE"""),0.0)</f>
        <v>0</v>
      </c>
      <c r="I201" s="4">
        <f>IFERROR(__xludf.DUMMYFUNCTION("""COMPUTED_VALUE"""),0.0)</f>
        <v>0</v>
      </c>
      <c r="J201" s="5">
        <f>IFERROR(__xludf.DUMMYFUNCTION("""COMPUTED_VALUE"""),0.0)</f>
        <v>0</v>
      </c>
      <c r="K201" s="5">
        <f>IFERROR(__xludf.DUMMYFUNCTION("""COMPUTED_VALUE"""),0.0)</f>
        <v>0</v>
      </c>
      <c r="L201" s="5">
        <f>IFERROR(__xludf.DUMMYFUNCTION("""COMPUTED_VALUE"""),0.0)</f>
        <v>0</v>
      </c>
      <c r="M201" s="5">
        <f>IFERROR(__xludf.DUMMYFUNCTION("""COMPUTED_VALUE"""),0.0)</f>
        <v>0</v>
      </c>
      <c r="N201" s="6">
        <f>IFERROR(__xludf.DUMMYFUNCTION("""COMPUTED_VALUE"""),0.0)</f>
        <v>0</v>
      </c>
    </row>
    <row r="202" ht="15.75" customHeight="1">
      <c r="A202" s="3">
        <f>IFERROR(__xludf.DUMMYFUNCTION("""COMPUTED_VALUE"""),44762.0)</f>
        <v>44762</v>
      </c>
      <c r="B202" s="4">
        <f>IFERROR(__xludf.DUMMYFUNCTION("""COMPUTED_VALUE"""),0.0)</f>
        <v>0</v>
      </c>
      <c r="C202" s="4">
        <f>IFERROR(__xludf.DUMMYFUNCTION("""COMPUTED_VALUE"""),0.0)</f>
        <v>0</v>
      </c>
      <c r="D202" s="4">
        <f>IFERROR(__xludf.DUMMYFUNCTION("""COMPUTED_VALUE"""),0.0)</f>
        <v>0</v>
      </c>
      <c r="E202" s="4">
        <f>IFERROR(__xludf.DUMMYFUNCTION("""COMPUTED_VALUE"""),0.0)</f>
        <v>0</v>
      </c>
      <c r="F202" s="4">
        <f>IFERROR(__xludf.DUMMYFUNCTION("""COMPUTED_VALUE"""),0.0)</f>
        <v>0</v>
      </c>
      <c r="G202" s="4">
        <f>IFERROR(__xludf.DUMMYFUNCTION("""COMPUTED_VALUE"""),0.0)</f>
        <v>0</v>
      </c>
      <c r="H202" s="4">
        <f>IFERROR(__xludf.DUMMYFUNCTION("""COMPUTED_VALUE"""),0.0)</f>
        <v>0</v>
      </c>
      <c r="I202" s="4">
        <f>IFERROR(__xludf.DUMMYFUNCTION("""COMPUTED_VALUE"""),0.0)</f>
        <v>0</v>
      </c>
      <c r="J202" s="5">
        <f>IFERROR(__xludf.DUMMYFUNCTION("""COMPUTED_VALUE"""),0.0)</f>
        <v>0</v>
      </c>
      <c r="K202" s="5">
        <f>IFERROR(__xludf.DUMMYFUNCTION("""COMPUTED_VALUE"""),0.0)</f>
        <v>0</v>
      </c>
      <c r="L202" s="5">
        <f>IFERROR(__xludf.DUMMYFUNCTION("""COMPUTED_VALUE"""),0.0)</f>
        <v>0</v>
      </c>
      <c r="M202" s="5">
        <f>IFERROR(__xludf.DUMMYFUNCTION("""COMPUTED_VALUE"""),0.0)</f>
        <v>0</v>
      </c>
      <c r="N202" s="6">
        <f>IFERROR(__xludf.DUMMYFUNCTION("""COMPUTED_VALUE"""),0.0)</f>
        <v>0</v>
      </c>
    </row>
    <row r="203" ht="15.75" customHeight="1">
      <c r="A203" s="3">
        <f>IFERROR(__xludf.DUMMYFUNCTION("""COMPUTED_VALUE"""),44763.0)</f>
        <v>44763</v>
      </c>
      <c r="B203" s="4">
        <f>IFERROR(__xludf.DUMMYFUNCTION("""COMPUTED_VALUE"""),0.0)</f>
        <v>0</v>
      </c>
      <c r="C203" s="4">
        <f>IFERROR(__xludf.DUMMYFUNCTION("""COMPUTED_VALUE"""),0.0)</f>
        <v>0</v>
      </c>
      <c r="D203" s="4">
        <f>IFERROR(__xludf.DUMMYFUNCTION("""COMPUTED_VALUE"""),0.0)</f>
        <v>0</v>
      </c>
      <c r="E203" s="4">
        <f>IFERROR(__xludf.DUMMYFUNCTION("""COMPUTED_VALUE"""),0.0)</f>
        <v>0</v>
      </c>
      <c r="F203" s="4">
        <f>IFERROR(__xludf.DUMMYFUNCTION("""COMPUTED_VALUE"""),0.0)</f>
        <v>0</v>
      </c>
      <c r="G203" s="4">
        <f>IFERROR(__xludf.DUMMYFUNCTION("""COMPUTED_VALUE"""),0.0)</f>
        <v>0</v>
      </c>
      <c r="H203" s="4">
        <f>IFERROR(__xludf.DUMMYFUNCTION("""COMPUTED_VALUE"""),0.0)</f>
        <v>0</v>
      </c>
      <c r="I203" s="4">
        <f>IFERROR(__xludf.DUMMYFUNCTION("""COMPUTED_VALUE"""),0.0)</f>
        <v>0</v>
      </c>
      <c r="J203" s="5">
        <f>IFERROR(__xludf.DUMMYFUNCTION("""COMPUTED_VALUE"""),0.0)</f>
        <v>0</v>
      </c>
      <c r="K203" s="5">
        <f>IFERROR(__xludf.DUMMYFUNCTION("""COMPUTED_VALUE"""),0.0)</f>
        <v>0</v>
      </c>
      <c r="L203" s="5">
        <f>IFERROR(__xludf.DUMMYFUNCTION("""COMPUTED_VALUE"""),0.0)</f>
        <v>0</v>
      </c>
      <c r="M203" s="5">
        <f>IFERROR(__xludf.DUMMYFUNCTION("""COMPUTED_VALUE"""),0.0)</f>
        <v>0</v>
      </c>
      <c r="N203" s="6">
        <f>IFERROR(__xludf.DUMMYFUNCTION("""COMPUTED_VALUE"""),0.0)</f>
        <v>0</v>
      </c>
    </row>
    <row r="204" ht="15.75" customHeight="1">
      <c r="A204" s="3">
        <f>IFERROR(__xludf.DUMMYFUNCTION("""COMPUTED_VALUE"""),44764.0)</f>
        <v>44764</v>
      </c>
      <c r="B204" s="4">
        <f>IFERROR(__xludf.DUMMYFUNCTION("""COMPUTED_VALUE"""),0.0)</f>
        <v>0</v>
      </c>
      <c r="C204" s="4">
        <f>IFERROR(__xludf.DUMMYFUNCTION("""COMPUTED_VALUE"""),0.0)</f>
        <v>0</v>
      </c>
      <c r="D204" s="4">
        <f>IFERROR(__xludf.DUMMYFUNCTION("""COMPUTED_VALUE"""),0.0)</f>
        <v>0</v>
      </c>
      <c r="E204" s="4">
        <f>IFERROR(__xludf.DUMMYFUNCTION("""COMPUTED_VALUE"""),0.0)</f>
        <v>0</v>
      </c>
      <c r="F204" s="4">
        <f>IFERROR(__xludf.DUMMYFUNCTION("""COMPUTED_VALUE"""),0.0)</f>
        <v>0</v>
      </c>
      <c r="G204" s="4">
        <f>IFERROR(__xludf.DUMMYFUNCTION("""COMPUTED_VALUE"""),0.0)</f>
        <v>0</v>
      </c>
      <c r="H204" s="4">
        <f>IFERROR(__xludf.DUMMYFUNCTION("""COMPUTED_VALUE"""),0.0)</f>
        <v>0</v>
      </c>
      <c r="I204" s="4">
        <f>IFERROR(__xludf.DUMMYFUNCTION("""COMPUTED_VALUE"""),0.0)</f>
        <v>0</v>
      </c>
      <c r="J204" s="5">
        <f>IFERROR(__xludf.DUMMYFUNCTION("""COMPUTED_VALUE"""),0.0)</f>
        <v>0</v>
      </c>
      <c r="K204" s="5">
        <f>IFERROR(__xludf.DUMMYFUNCTION("""COMPUTED_VALUE"""),0.0)</f>
        <v>0</v>
      </c>
      <c r="L204" s="5">
        <f>IFERROR(__xludf.DUMMYFUNCTION("""COMPUTED_VALUE"""),0.0)</f>
        <v>0</v>
      </c>
      <c r="M204" s="5">
        <f>IFERROR(__xludf.DUMMYFUNCTION("""COMPUTED_VALUE"""),0.0)</f>
        <v>0</v>
      </c>
      <c r="N204" s="6">
        <f>IFERROR(__xludf.DUMMYFUNCTION("""COMPUTED_VALUE"""),0.0)</f>
        <v>0</v>
      </c>
    </row>
    <row r="205" ht="15.75" customHeight="1">
      <c r="A205" s="3">
        <f>IFERROR(__xludf.DUMMYFUNCTION("""COMPUTED_VALUE"""),44765.0)</f>
        <v>44765</v>
      </c>
      <c r="B205" s="4">
        <f>IFERROR(__xludf.DUMMYFUNCTION("""COMPUTED_VALUE"""),0.0)</f>
        <v>0</v>
      </c>
      <c r="C205" s="4">
        <f>IFERROR(__xludf.DUMMYFUNCTION("""COMPUTED_VALUE"""),0.0)</f>
        <v>0</v>
      </c>
      <c r="D205" s="4">
        <f>IFERROR(__xludf.DUMMYFUNCTION("""COMPUTED_VALUE"""),0.0)</f>
        <v>0</v>
      </c>
      <c r="E205" s="4">
        <f>IFERROR(__xludf.DUMMYFUNCTION("""COMPUTED_VALUE"""),0.0)</f>
        <v>0</v>
      </c>
      <c r="F205" s="4">
        <f>IFERROR(__xludf.DUMMYFUNCTION("""COMPUTED_VALUE"""),0.0)</f>
        <v>0</v>
      </c>
      <c r="G205" s="4">
        <f>IFERROR(__xludf.DUMMYFUNCTION("""COMPUTED_VALUE"""),0.0)</f>
        <v>0</v>
      </c>
      <c r="H205" s="4">
        <f>IFERROR(__xludf.DUMMYFUNCTION("""COMPUTED_VALUE"""),0.0)</f>
        <v>0</v>
      </c>
      <c r="I205" s="4">
        <f>IFERROR(__xludf.DUMMYFUNCTION("""COMPUTED_VALUE"""),0.0)</f>
        <v>0</v>
      </c>
      <c r="J205" s="5">
        <f>IFERROR(__xludf.DUMMYFUNCTION("""COMPUTED_VALUE"""),0.0)</f>
        <v>0</v>
      </c>
      <c r="K205" s="5">
        <f>IFERROR(__xludf.DUMMYFUNCTION("""COMPUTED_VALUE"""),0.0)</f>
        <v>0</v>
      </c>
      <c r="L205" s="5">
        <f>IFERROR(__xludf.DUMMYFUNCTION("""COMPUTED_VALUE"""),0.0)</f>
        <v>0</v>
      </c>
      <c r="M205" s="5">
        <f>IFERROR(__xludf.DUMMYFUNCTION("""COMPUTED_VALUE"""),0.0)</f>
        <v>0</v>
      </c>
      <c r="N205" s="6">
        <f>IFERROR(__xludf.DUMMYFUNCTION("""COMPUTED_VALUE"""),0.0)</f>
        <v>0</v>
      </c>
    </row>
    <row r="206" ht="15.75" customHeight="1">
      <c r="A206" s="3">
        <f>IFERROR(__xludf.DUMMYFUNCTION("""COMPUTED_VALUE"""),44766.0)</f>
        <v>44766</v>
      </c>
      <c r="B206" s="4">
        <f>IFERROR(__xludf.DUMMYFUNCTION("""COMPUTED_VALUE"""),0.0)</f>
        <v>0</v>
      </c>
      <c r="C206" s="4">
        <f>IFERROR(__xludf.DUMMYFUNCTION("""COMPUTED_VALUE"""),0.0)</f>
        <v>0</v>
      </c>
      <c r="D206" s="4">
        <f>IFERROR(__xludf.DUMMYFUNCTION("""COMPUTED_VALUE"""),0.0)</f>
        <v>0</v>
      </c>
      <c r="E206" s="4">
        <f>IFERROR(__xludf.DUMMYFUNCTION("""COMPUTED_VALUE"""),0.0)</f>
        <v>0</v>
      </c>
      <c r="F206" s="4">
        <f>IFERROR(__xludf.DUMMYFUNCTION("""COMPUTED_VALUE"""),0.0)</f>
        <v>0</v>
      </c>
      <c r="G206" s="4">
        <f>IFERROR(__xludf.DUMMYFUNCTION("""COMPUTED_VALUE"""),0.0)</f>
        <v>0</v>
      </c>
      <c r="H206" s="4">
        <f>IFERROR(__xludf.DUMMYFUNCTION("""COMPUTED_VALUE"""),0.0)</f>
        <v>0</v>
      </c>
      <c r="I206" s="4">
        <f>IFERROR(__xludf.DUMMYFUNCTION("""COMPUTED_VALUE"""),0.0)</f>
        <v>0</v>
      </c>
      <c r="J206" s="5">
        <f>IFERROR(__xludf.DUMMYFUNCTION("""COMPUTED_VALUE"""),0.0)</f>
        <v>0</v>
      </c>
      <c r="K206" s="5">
        <f>IFERROR(__xludf.DUMMYFUNCTION("""COMPUTED_VALUE"""),0.0)</f>
        <v>0</v>
      </c>
      <c r="L206" s="5">
        <f>IFERROR(__xludf.DUMMYFUNCTION("""COMPUTED_VALUE"""),0.0)</f>
        <v>0</v>
      </c>
      <c r="M206" s="5">
        <f>IFERROR(__xludf.DUMMYFUNCTION("""COMPUTED_VALUE"""),0.0)</f>
        <v>0</v>
      </c>
      <c r="N206" s="6">
        <f>IFERROR(__xludf.DUMMYFUNCTION("""COMPUTED_VALUE"""),0.0)</f>
        <v>0</v>
      </c>
    </row>
    <row r="207" ht="15.75" customHeight="1">
      <c r="A207" s="3">
        <f>IFERROR(__xludf.DUMMYFUNCTION("""COMPUTED_VALUE"""),44767.0)</f>
        <v>44767</v>
      </c>
      <c r="B207" s="4">
        <f>IFERROR(__xludf.DUMMYFUNCTION("""COMPUTED_VALUE"""),0.0)</f>
        <v>0</v>
      </c>
      <c r="C207" s="4">
        <f>IFERROR(__xludf.DUMMYFUNCTION("""COMPUTED_VALUE"""),0.0)</f>
        <v>0</v>
      </c>
      <c r="D207" s="4">
        <f>IFERROR(__xludf.DUMMYFUNCTION("""COMPUTED_VALUE"""),0.0)</f>
        <v>0</v>
      </c>
      <c r="E207" s="4">
        <f>IFERROR(__xludf.DUMMYFUNCTION("""COMPUTED_VALUE"""),0.0)</f>
        <v>0</v>
      </c>
      <c r="F207" s="4">
        <f>IFERROR(__xludf.DUMMYFUNCTION("""COMPUTED_VALUE"""),0.0)</f>
        <v>0</v>
      </c>
      <c r="G207" s="4">
        <f>IFERROR(__xludf.DUMMYFUNCTION("""COMPUTED_VALUE"""),0.0)</f>
        <v>0</v>
      </c>
      <c r="H207" s="4">
        <f>IFERROR(__xludf.DUMMYFUNCTION("""COMPUTED_VALUE"""),0.0)</f>
        <v>0</v>
      </c>
      <c r="I207" s="4">
        <f>IFERROR(__xludf.DUMMYFUNCTION("""COMPUTED_VALUE"""),0.0)</f>
        <v>0</v>
      </c>
      <c r="J207" s="5">
        <f>IFERROR(__xludf.DUMMYFUNCTION("""COMPUTED_VALUE"""),0.0)</f>
        <v>0</v>
      </c>
      <c r="K207" s="5">
        <f>IFERROR(__xludf.DUMMYFUNCTION("""COMPUTED_VALUE"""),0.0)</f>
        <v>0</v>
      </c>
      <c r="L207" s="5">
        <f>IFERROR(__xludf.DUMMYFUNCTION("""COMPUTED_VALUE"""),0.0)</f>
        <v>0</v>
      </c>
      <c r="M207" s="5">
        <f>IFERROR(__xludf.DUMMYFUNCTION("""COMPUTED_VALUE"""),0.0)</f>
        <v>0</v>
      </c>
      <c r="N207" s="6">
        <f>IFERROR(__xludf.DUMMYFUNCTION("""COMPUTED_VALUE"""),0.0)</f>
        <v>0</v>
      </c>
    </row>
    <row r="208" ht="15.75" customHeight="1">
      <c r="A208" s="3">
        <f>IFERROR(__xludf.DUMMYFUNCTION("""COMPUTED_VALUE"""),44768.0)</f>
        <v>44768</v>
      </c>
      <c r="B208" s="4">
        <f>IFERROR(__xludf.DUMMYFUNCTION("""COMPUTED_VALUE"""),0.0)</f>
        <v>0</v>
      </c>
      <c r="C208" s="4">
        <f>IFERROR(__xludf.DUMMYFUNCTION("""COMPUTED_VALUE"""),0.0)</f>
        <v>0</v>
      </c>
      <c r="D208" s="4">
        <f>IFERROR(__xludf.DUMMYFUNCTION("""COMPUTED_VALUE"""),0.0)</f>
        <v>0</v>
      </c>
      <c r="E208" s="4">
        <f>IFERROR(__xludf.DUMMYFUNCTION("""COMPUTED_VALUE"""),0.0)</f>
        <v>0</v>
      </c>
      <c r="F208" s="4">
        <f>IFERROR(__xludf.DUMMYFUNCTION("""COMPUTED_VALUE"""),0.0)</f>
        <v>0</v>
      </c>
      <c r="G208" s="4">
        <f>IFERROR(__xludf.DUMMYFUNCTION("""COMPUTED_VALUE"""),0.0)</f>
        <v>0</v>
      </c>
      <c r="H208" s="4">
        <f>IFERROR(__xludf.DUMMYFUNCTION("""COMPUTED_VALUE"""),0.0)</f>
        <v>0</v>
      </c>
      <c r="I208" s="4">
        <f>IFERROR(__xludf.DUMMYFUNCTION("""COMPUTED_VALUE"""),0.0)</f>
        <v>0</v>
      </c>
      <c r="J208" s="5">
        <f>IFERROR(__xludf.DUMMYFUNCTION("""COMPUTED_VALUE"""),0.0)</f>
        <v>0</v>
      </c>
      <c r="K208" s="5">
        <f>IFERROR(__xludf.DUMMYFUNCTION("""COMPUTED_VALUE"""),0.0)</f>
        <v>0</v>
      </c>
      <c r="L208" s="5">
        <f>IFERROR(__xludf.DUMMYFUNCTION("""COMPUTED_VALUE"""),0.0)</f>
        <v>0</v>
      </c>
      <c r="M208" s="5">
        <f>IFERROR(__xludf.DUMMYFUNCTION("""COMPUTED_VALUE"""),0.0)</f>
        <v>0</v>
      </c>
      <c r="N208" s="6">
        <f>IFERROR(__xludf.DUMMYFUNCTION("""COMPUTED_VALUE"""),0.0)</f>
        <v>0</v>
      </c>
    </row>
    <row r="209" ht="15.75" customHeight="1">
      <c r="A209" s="3">
        <f>IFERROR(__xludf.DUMMYFUNCTION("""COMPUTED_VALUE"""),44769.0)</f>
        <v>44769</v>
      </c>
      <c r="B209" s="4">
        <f>IFERROR(__xludf.DUMMYFUNCTION("""COMPUTED_VALUE"""),0.0)</f>
        <v>0</v>
      </c>
      <c r="C209" s="4">
        <f>IFERROR(__xludf.DUMMYFUNCTION("""COMPUTED_VALUE"""),0.0)</f>
        <v>0</v>
      </c>
      <c r="D209" s="4">
        <f>IFERROR(__xludf.DUMMYFUNCTION("""COMPUTED_VALUE"""),0.0)</f>
        <v>0</v>
      </c>
      <c r="E209" s="4">
        <f>IFERROR(__xludf.DUMMYFUNCTION("""COMPUTED_VALUE"""),0.0)</f>
        <v>0</v>
      </c>
      <c r="F209" s="4">
        <f>IFERROR(__xludf.DUMMYFUNCTION("""COMPUTED_VALUE"""),0.0)</f>
        <v>0</v>
      </c>
      <c r="G209" s="4">
        <f>IFERROR(__xludf.DUMMYFUNCTION("""COMPUTED_VALUE"""),0.0)</f>
        <v>0</v>
      </c>
      <c r="H209" s="4">
        <f>IFERROR(__xludf.DUMMYFUNCTION("""COMPUTED_VALUE"""),0.0)</f>
        <v>0</v>
      </c>
      <c r="I209" s="4">
        <f>IFERROR(__xludf.DUMMYFUNCTION("""COMPUTED_VALUE"""),0.0)</f>
        <v>0</v>
      </c>
      <c r="J209" s="5">
        <f>IFERROR(__xludf.DUMMYFUNCTION("""COMPUTED_VALUE"""),0.0)</f>
        <v>0</v>
      </c>
      <c r="K209" s="5">
        <f>IFERROR(__xludf.DUMMYFUNCTION("""COMPUTED_VALUE"""),0.0)</f>
        <v>0</v>
      </c>
      <c r="L209" s="5">
        <f>IFERROR(__xludf.DUMMYFUNCTION("""COMPUTED_VALUE"""),0.0)</f>
        <v>0</v>
      </c>
      <c r="M209" s="5">
        <f>IFERROR(__xludf.DUMMYFUNCTION("""COMPUTED_VALUE"""),0.0)</f>
        <v>0</v>
      </c>
      <c r="N209" s="6">
        <f>IFERROR(__xludf.DUMMYFUNCTION("""COMPUTED_VALUE"""),0.0)</f>
        <v>0</v>
      </c>
    </row>
    <row r="210" ht="15.75" customHeight="1">
      <c r="A210" s="3">
        <f>IFERROR(__xludf.DUMMYFUNCTION("""COMPUTED_VALUE"""),44770.0)</f>
        <v>44770</v>
      </c>
      <c r="B210" s="4">
        <f>IFERROR(__xludf.DUMMYFUNCTION("""COMPUTED_VALUE"""),0.0)</f>
        <v>0</v>
      </c>
      <c r="C210" s="4">
        <f>IFERROR(__xludf.DUMMYFUNCTION("""COMPUTED_VALUE"""),0.0)</f>
        <v>0</v>
      </c>
      <c r="D210" s="4">
        <f>IFERROR(__xludf.DUMMYFUNCTION("""COMPUTED_VALUE"""),0.0)</f>
        <v>0</v>
      </c>
      <c r="E210" s="4">
        <f>IFERROR(__xludf.DUMMYFUNCTION("""COMPUTED_VALUE"""),0.0)</f>
        <v>0</v>
      </c>
      <c r="F210" s="4">
        <f>IFERROR(__xludf.DUMMYFUNCTION("""COMPUTED_VALUE"""),0.0)</f>
        <v>0</v>
      </c>
      <c r="G210" s="4">
        <f>IFERROR(__xludf.DUMMYFUNCTION("""COMPUTED_VALUE"""),0.0)</f>
        <v>0</v>
      </c>
      <c r="H210" s="4">
        <f>IFERROR(__xludf.DUMMYFUNCTION("""COMPUTED_VALUE"""),0.0)</f>
        <v>0</v>
      </c>
      <c r="I210" s="4">
        <f>IFERROR(__xludf.DUMMYFUNCTION("""COMPUTED_VALUE"""),0.0)</f>
        <v>0</v>
      </c>
      <c r="J210" s="5">
        <f>IFERROR(__xludf.DUMMYFUNCTION("""COMPUTED_VALUE"""),0.0)</f>
        <v>0</v>
      </c>
      <c r="K210" s="5">
        <f>IFERROR(__xludf.DUMMYFUNCTION("""COMPUTED_VALUE"""),0.0)</f>
        <v>0</v>
      </c>
      <c r="L210" s="5">
        <f>IFERROR(__xludf.DUMMYFUNCTION("""COMPUTED_VALUE"""),0.0)</f>
        <v>0</v>
      </c>
      <c r="M210" s="5">
        <f>IFERROR(__xludf.DUMMYFUNCTION("""COMPUTED_VALUE"""),0.0)</f>
        <v>0</v>
      </c>
      <c r="N210" s="6">
        <f>IFERROR(__xludf.DUMMYFUNCTION("""COMPUTED_VALUE"""),0.0)</f>
        <v>0</v>
      </c>
    </row>
    <row r="211" ht="15.75" customHeight="1">
      <c r="A211" s="3">
        <f>IFERROR(__xludf.DUMMYFUNCTION("""COMPUTED_VALUE"""),44771.0)</f>
        <v>44771</v>
      </c>
      <c r="B211" s="4">
        <f>IFERROR(__xludf.DUMMYFUNCTION("""COMPUTED_VALUE"""),0.0)</f>
        <v>0</v>
      </c>
      <c r="C211" s="4">
        <f>IFERROR(__xludf.DUMMYFUNCTION("""COMPUTED_VALUE"""),0.0)</f>
        <v>0</v>
      </c>
      <c r="D211" s="4">
        <f>IFERROR(__xludf.DUMMYFUNCTION("""COMPUTED_VALUE"""),0.0)</f>
        <v>0</v>
      </c>
      <c r="E211" s="4">
        <f>IFERROR(__xludf.DUMMYFUNCTION("""COMPUTED_VALUE"""),0.0)</f>
        <v>0</v>
      </c>
      <c r="F211" s="4">
        <f>IFERROR(__xludf.DUMMYFUNCTION("""COMPUTED_VALUE"""),0.0)</f>
        <v>0</v>
      </c>
      <c r="G211" s="4">
        <f>IFERROR(__xludf.DUMMYFUNCTION("""COMPUTED_VALUE"""),0.0)</f>
        <v>0</v>
      </c>
      <c r="H211" s="4">
        <f>IFERROR(__xludf.DUMMYFUNCTION("""COMPUTED_VALUE"""),0.0)</f>
        <v>0</v>
      </c>
      <c r="I211" s="4">
        <f>IFERROR(__xludf.DUMMYFUNCTION("""COMPUTED_VALUE"""),0.0)</f>
        <v>0</v>
      </c>
      <c r="J211" s="5">
        <f>IFERROR(__xludf.DUMMYFUNCTION("""COMPUTED_VALUE"""),0.0)</f>
        <v>0</v>
      </c>
      <c r="K211" s="5">
        <f>IFERROR(__xludf.DUMMYFUNCTION("""COMPUTED_VALUE"""),0.0)</f>
        <v>0</v>
      </c>
      <c r="L211" s="5">
        <f>IFERROR(__xludf.DUMMYFUNCTION("""COMPUTED_VALUE"""),0.0)</f>
        <v>0</v>
      </c>
      <c r="M211" s="5">
        <f>IFERROR(__xludf.DUMMYFUNCTION("""COMPUTED_VALUE"""),0.0)</f>
        <v>0</v>
      </c>
      <c r="N211" s="6">
        <f>IFERROR(__xludf.DUMMYFUNCTION("""COMPUTED_VALUE"""),0.0)</f>
        <v>0</v>
      </c>
    </row>
    <row r="212" ht="15.75" customHeight="1">
      <c r="A212" s="3">
        <f>IFERROR(__xludf.DUMMYFUNCTION("""COMPUTED_VALUE"""),44772.0)</f>
        <v>44772</v>
      </c>
      <c r="B212" s="4">
        <f>IFERROR(__xludf.DUMMYFUNCTION("""COMPUTED_VALUE"""),0.0)</f>
        <v>0</v>
      </c>
      <c r="C212" s="4">
        <f>IFERROR(__xludf.DUMMYFUNCTION("""COMPUTED_VALUE"""),0.0)</f>
        <v>0</v>
      </c>
      <c r="D212" s="4">
        <f>IFERROR(__xludf.DUMMYFUNCTION("""COMPUTED_VALUE"""),0.0)</f>
        <v>0</v>
      </c>
      <c r="E212" s="4">
        <f>IFERROR(__xludf.DUMMYFUNCTION("""COMPUTED_VALUE"""),0.0)</f>
        <v>0</v>
      </c>
      <c r="F212" s="4">
        <f>IFERROR(__xludf.DUMMYFUNCTION("""COMPUTED_VALUE"""),0.0)</f>
        <v>0</v>
      </c>
      <c r="G212" s="4">
        <f>IFERROR(__xludf.DUMMYFUNCTION("""COMPUTED_VALUE"""),0.0)</f>
        <v>0</v>
      </c>
      <c r="H212" s="4">
        <f>IFERROR(__xludf.DUMMYFUNCTION("""COMPUTED_VALUE"""),0.0)</f>
        <v>0</v>
      </c>
      <c r="I212" s="4">
        <f>IFERROR(__xludf.DUMMYFUNCTION("""COMPUTED_VALUE"""),0.0)</f>
        <v>0</v>
      </c>
      <c r="J212" s="5">
        <f>IFERROR(__xludf.DUMMYFUNCTION("""COMPUTED_VALUE"""),0.0)</f>
        <v>0</v>
      </c>
      <c r="K212" s="5">
        <f>IFERROR(__xludf.DUMMYFUNCTION("""COMPUTED_VALUE"""),0.0)</f>
        <v>0</v>
      </c>
      <c r="L212" s="5">
        <f>IFERROR(__xludf.DUMMYFUNCTION("""COMPUTED_VALUE"""),0.0)</f>
        <v>0</v>
      </c>
      <c r="M212" s="5">
        <f>IFERROR(__xludf.DUMMYFUNCTION("""COMPUTED_VALUE"""),0.0)</f>
        <v>0</v>
      </c>
      <c r="N212" s="6">
        <f>IFERROR(__xludf.DUMMYFUNCTION("""COMPUTED_VALUE"""),0.0)</f>
        <v>0</v>
      </c>
    </row>
    <row r="213" ht="15.75" customHeight="1">
      <c r="A213" s="3">
        <f>IFERROR(__xludf.DUMMYFUNCTION("""COMPUTED_VALUE"""),44773.0)</f>
        <v>44773</v>
      </c>
      <c r="B213" s="4">
        <f>IFERROR(__xludf.DUMMYFUNCTION("""COMPUTED_VALUE"""),0.0)</f>
        <v>0</v>
      </c>
      <c r="C213" s="4">
        <f>IFERROR(__xludf.DUMMYFUNCTION("""COMPUTED_VALUE"""),0.0)</f>
        <v>0</v>
      </c>
      <c r="D213" s="4">
        <f>IFERROR(__xludf.DUMMYFUNCTION("""COMPUTED_VALUE"""),0.0)</f>
        <v>0</v>
      </c>
      <c r="E213" s="4">
        <f>IFERROR(__xludf.DUMMYFUNCTION("""COMPUTED_VALUE"""),0.0)</f>
        <v>0</v>
      </c>
      <c r="F213" s="4">
        <f>IFERROR(__xludf.DUMMYFUNCTION("""COMPUTED_VALUE"""),0.0)</f>
        <v>0</v>
      </c>
      <c r="G213" s="4">
        <f>IFERROR(__xludf.DUMMYFUNCTION("""COMPUTED_VALUE"""),0.0)</f>
        <v>0</v>
      </c>
      <c r="H213" s="4">
        <f>IFERROR(__xludf.DUMMYFUNCTION("""COMPUTED_VALUE"""),0.0)</f>
        <v>0</v>
      </c>
      <c r="I213" s="4">
        <f>IFERROR(__xludf.DUMMYFUNCTION("""COMPUTED_VALUE"""),0.0)</f>
        <v>0</v>
      </c>
      <c r="J213" s="5">
        <f>IFERROR(__xludf.DUMMYFUNCTION("""COMPUTED_VALUE"""),0.0)</f>
        <v>0</v>
      </c>
      <c r="K213" s="5">
        <f>IFERROR(__xludf.DUMMYFUNCTION("""COMPUTED_VALUE"""),0.0)</f>
        <v>0</v>
      </c>
      <c r="L213" s="5">
        <f>IFERROR(__xludf.DUMMYFUNCTION("""COMPUTED_VALUE"""),0.0)</f>
        <v>0</v>
      </c>
      <c r="M213" s="5">
        <f>IFERROR(__xludf.DUMMYFUNCTION("""COMPUTED_VALUE"""),0.0)</f>
        <v>0</v>
      </c>
      <c r="N213" s="6">
        <f>IFERROR(__xludf.DUMMYFUNCTION("""COMPUTED_VALUE"""),0.0)</f>
        <v>0</v>
      </c>
    </row>
    <row r="214" ht="15.75" customHeight="1">
      <c r="A214" s="3">
        <f>IFERROR(__xludf.DUMMYFUNCTION("""COMPUTED_VALUE"""),44774.0)</f>
        <v>44774</v>
      </c>
      <c r="B214" s="4">
        <f>IFERROR(__xludf.DUMMYFUNCTION("""COMPUTED_VALUE"""),0.0)</f>
        <v>0</v>
      </c>
      <c r="C214" s="4">
        <f>IFERROR(__xludf.DUMMYFUNCTION("""COMPUTED_VALUE"""),0.0)</f>
        <v>0</v>
      </c>
      <c r="D214" s="4">
        <f>IFERROR(__xludf.DUMMYFUNCTION("""COMPUTED_VALUE"""),0.0)</f>
        <v>0</v>
      </c>
      <c r="E214" s="4">
        <f>IFERROR(__xludf.DUMMYFUNCTION("""COMPUTED_VALUE"""),0.0)</f>
        <v>0</v>
      </c>
      <c r="F214" s="4">
        <f>IFERROR(__xludf.DUMMYFUNCTION("""COMPUTED_VALUE"""),0.0)</f>
        <v>0</v>
      </c>
      <c r="G214" s="4">
        <f>IFERROR(__xludf.DUMMYFUNCTION("""COMPUTED_VALUE"""),0.0)</f>
        <v>0</v>
      </c>
      <c r="H214" s="4">
        <f>IFERROR(__xludf.DUMMYFUNCTION("""COMPUTED_VALUE"""),0.0)</f>
        <v>0</v>
      </c>
      <c r="I214" s="4">
        <f>IFERROR(__xludf.DUMMYFUNCTION("""COMPUTED_VALUE"""),0.0)</f>
        <v>0</v>
      </c>
      <c r="J214" s="5">
        <f>IFERROR(__xludf.DUMMYFUNCTION("""COMPUTED_VALUE"""),0.0)</f>
        <v>0</v>
      </c>
      <c r="K214" s="5">
        <f>IFERROR(__xludf.DUMMYFUNCTION("""COMPUTED_VALUE"""),0.0)</f>
        <v>0</v>
      </c>
      <c r="L214" s="5">
        <f>IFERROR(__xludf.DUMMYFUNCTION("""COMPUTED_VALUE"""),0.0)</f>
        <v>0</v>
      </c>
      <c r="M214" s="5">
        <f>IFERROR(__xludf.DUMMYFUNCTION("""COMPUTED_VALUE"""),0.0)</f>
        <v>0</v>
      </c>
      <c r="N214" s="6">
        <f>IFERROR(__xludf.DUMMYFUNCTION("""COMPUTED_VALUE"""),0.0)</f>
        <v>0</v>
      </c>
    </row>
    <row r="215" ht="15.75" customHeight="1">
      <c r="A215" s="3">
        <f>IFERROR(__xludf.DUMMYFUNCTION("""COMPUTED_VALUE"""),44775.0)</f>
        <v>44775</v>
      </c>
      <c r="B215" s="4">
        <f>IFERROR(__xludf.DUMMYFUNCTION("""COMPUTED_VALUE"""),0.0)</f>
        <v>0</v>
      </c>
      <c r="C215" s="4">
        <f>IFERROR(__xludf.DUMMYFUNCTION("""COMPUTED_VALUE"""),0.0)</f>
        <v>0</v>
      </c>
      <c r="D215" s="4">
        <f>IFERROR(__xludf.DUMMYFUNCTION("""COMPUTED_VALUE"""),0.0)</f>
        <v>0</v>
      </c>
      <c r="E215" s="4">
        <f>IFERROR(__xludf.DUMMYFUNCTION("""COMPUTED_VALUE"""),0.0)</f>
        <v>0</v>
      </c>
      <c r="F215" s="4">
        <f>IFERROR(__xludf.DUMMYFUNCTION("""COMPUTED_VALUE"""),0.0)</f>
        <v>0</v>
      </c>
      <c r="G215" s="4">
        <f>IFERROR(__xludf.DUMMYFUNCTION("""COMPUTED_VALUE"""),0.0)</f>
        <v>0</v>
      </c>
      <c r="H215" s="4">
        <f>IFERROR(__xludf.DUMMYFUNCTION("""COMPUTED_VALUE"""),0.0)</f>
        <v>0</v>
      </c>
      <c r="I215" s="4">
        <f>IFERROR(__xludf.DUMMYFUNCTION("""COMPUTED_VALUE"""),0.0)</f>
        <v>0</v>
      </c>
      <c r="J215" s="5">
        <f>IFERROR(__xludf.DUMMYFUNCTION("""COMPUTED_VALUE"""),0.0)</f>
        <v>0</v>
      </c>
      <c r="K215" s="5">
        <f>IFERROR(__xludf.DUMMYFUNCTION("""COMPUTED_VALUE"""),0.0)</f>
        <v>0</v>
      </c>
      <c r="L215" s="5">
        <f>IFERROR(__xludf.DUMMYFUNCTION("""COMPUTED_VALUE"""),0.0)</f>
        <v>0</v>
      </c>
      <c r="M215" s="5">
        <f>IFERROR(__xludf.DUMMYFUNCTION("""COMPUTED_VALUE"""),0.0)</f>
        <v>0</v>
      </c>
      <c r="N215" s="6">
        <f>IFERROR(__xludf.DUMMYFUNCTION("""COMPUTED_VALUE"""),0.0)</f>
        <v>0</v>
      </c>
    </row>
    <row r="216" ht="15.75" customHeight="1">
      <c r="A216" s="3">
        <f>IFERROR(__xludf.DUMMYFUNCTION("""COMPUTED_VALUE"""),44776.0)</f>
        <v>44776</v>
      </c>
      <c r="B216" s="4">
        <f>IFERROR(__xludf.DUMMYFUNCTION("""COMPUTED_VALUE"""),0.0)</f>
        <v>0</v>
      </c>
      <c r="C216" s="4">
        <f>IFERROR(__xludf.DUMMYFUNCTION("""COMPUTED_VALUE"""),0.0)</f>
        <v>0</v>
      </c>
      <c r="D216" s="4">
        <f>IFERROR(__xludf.DUMMYFUNCTION("""COMPUTED_VALUE"""),0.0)</f>
        <v>0</v>
      </c>
      <c r="E216" s="4">
        <f>IFERROR(__xludf.DUMMYFUNCTION("""COMPUTED_VALUE"""),0.0)</f>
        <v>0</v>
      </c>
      <c r="F216" s="4">
        <f>IFERROR(__xludf.DUMMYFUNCTION("""COMPUTED_VALUE"""),0.0)</f>
        <v>0</v>
      </c>
      <c r="G216" s="4">
        <f>IFERROR(__xludf.DUMMYFUNCTION("""COMPUTED_VALUE"""),0.0)</f>
        <v>0</v>
      </c>
      <c r="H216" s="4">
        <f>IFERROR(__xludf.DUMMYFUNCTION("""COMPUTED_VALUE"""),0.0)</f>
        <v>0</v>
      </c>
      <c r="I216" s="4">
        <f>IFERROR(__xludf.DUMMYFUNCTION("""COMPUTED_VALUE"""),0.0)</f>
        <v>0</v>
      </c>
      <c r="J216" s="5">
        <f>IFERROR(__xludf.DUMMYFUNCTION("""COMPUTED_VALUE"""),0.0)</f>
        <v>0</v>
      </c>
      <c r="K216" s="5">
        <f>IFERROR(__xludf.DUMMYFUNCTION("""COMPUTED_VALUE"""),0.0)</f>
        <v>0</v>
      </c>
      <c r="L216" s="5">
        <f>IFERROR(__xludf.DUMMYFUNCTION("""COMPUTED_VALUE"""),0.0)</f>
        <v>0</v>
      </c>
      <c r="M216" s="5">
        <f>IFERROR(__xludf.DUMMYFUNCTION("""COMPUTED_VALUE"""),0.0)</f>
        <v>0</v>
      </c>
      <c r="N216" s="6">
        <f>IFERROR(__xludf.DUMMYFUNCTION("""COMPUTED_VALUE"""),0.0)</f>
        <v>0</v>
      </c>
    </row>
    <row r="217" ht="15.75" customHeight="1">
      <c r="A217" s="3">
        <f>IFERROR(__xludf.DUMMYFUNCTION("""COMPUTED_VALUE"""),44777.0)</f>
        <v>44777</v>
      </c>
      <c r="B217" s="4">
        <f>IFERROR(__xludf.DUMMYFUNCTION("""COMPUTED_VALUE"""),0.0)</f>
        <v>0</v>
      </c>
      <c r="C217" s="4">
        <f>IFERROR(__xludf.DUMMYFUNCTION("""COMPUTED_VALUE"""),0.0)</f>
        <v>0</v>
      </c>
      <c r="D217" s="4">
        <f>IFERROR(__xludf.DUMMYFUNCTION("""COMPUTED_VALUE"""),0.0)</f>
        <v>0</v>
      </c>
      <c r="E217" s="4">
        <f>IFERROR(__xludf.DUMMYFUNCTION("""COMPUTED_VALUE"""),0.0)</f>
        <v>0</v>
      </c>
      <c r="F217" s="4">
        <f>IFERROR(__xludf.DUMMYFUNCTION("""COMPUTED_VALUE"""),0.0)</f>
        <v>0</v>
      </c>
      <c r="G217" s="4">
        <f>IFERROR(__xludf.DUMMYFUNCTION("""COMPUTED_VALUE"""),0.0)</f>
        <v>0</v>
      </c>
      <c r="H217" s="4">
        <f>IFERROR(__xludf.DUMMYFUNCTION("""COMPUTED_VALUE"""),0.0)</f>
        <v>0</v>
      </c>
      <c r="I217" s="4">
        <f>IFERROR(__xludf.DUMMYFUNCTION("""COMPUTED_VALUE"""),0.0)</f>
        <v>0</v>
      </c>
      <c r="J217" s="5">
        <f>IFERROR(__xludf.DUMMYFUNCTION("""COMPUTED_VALUE"""),0.0)</f>
        <v>0</v>
      </c>
      <c r="K217" s="5">
        <f>IFERROR(__xludf.DUMMYFUNCTION("""COMPUTED_VALUE"""),0.0)</f>
        <v>0</v>
      </c>
      <c r="L217" s="5">
        <f>IFERROR(__xludf.DUMMYFUNCTION("""COMPUTED_VALUE"""),0.0)</f>
        <v>0</v>
      </c>
      <c r="M217" s="5">
        <f>IFERROR(__xludf.DUMMYFUNCTION("""COMPUTED_VALUE"""),0.0)</f>
        <v>0</v>
      </c>
      <c r="N217" s="6">
        <f>IFERROR(__xludf.DUMMYFUNCTION("""COMPUTED_VALUE"""),0.0)</f>
        <v>0</v>
      </c>
    </row>
    <row r="218" ht="15.75" customHeight="1">
      <c r="A218" s="3">
        <f>IFERROR(__xludf.DUMMYFUNCTION("""COMPUTED_VALUE"""),44778.0)</f>
        <v>44778</v>
      </c>
      <c r="B218" s="4">
        <f>IFERROR(__xludf.DUMMYFUNCTION("""COMPUTED_VALUE"""),0.0)</f>
        <v>0</v>
      </c>
      <c r="C218" s="4">
        <f>IFERROR(__xludf.DUMMYFUNCTION("""COMPUTED_VALUE"""),0.0)</f>
        <v>0</v>
      </c>
      <c r="D218" s="4">
        <f>IFERROR(__xludf.DUMMYFUNCTION("""COMPUTED_VALUE"""),0.0)</f>
        <v>0</v>
      </c>
      <c r="E218" s="4">
        <f>IFERROR(__xludf.DUMMYFUNCTION("""COMPUTED_VALUE"""),0.0)</f>
        <v>0</v>
      </c>
      <c r="F218" s="4">
        <f>IFERROR(__xludf.DUMMYFUNCTION("""COMPUTED_VALUE"""),0.0)</f>
        <v>0</v>
      </c>
      <c r="G218" s="4">
        <f>IFERROR(__xludf.DUMMYFUNCTION("""COMPUTED_VALUE"""),0.0)</f>
        <v>0</v>
      </c>
      <c r="H218" s="4">
        <f>IFERROR(__xludf.DUMMYFUNCTION("""COMPUTED_VALUE"""),0.0)</f>
        <v>0</v>
      </c>
      <c r="I218" s="4">
        <f>IFERROR(__xludf.DUMMYFUNCTION("""COMPUTED_VALUE"""),0.0)</f>
        <v>0</v>
      </c>
      <c r="J218" s="5">
        <f>IFERROR(__xludf.DUMMYFUNCTION("""COMPUTED_VALUE"""),0.0)</f>
        <v>0</v>
      </c>
      <c r="K218" s="5">
        <f>IFERROR(__xludf.DUMMYFUNCTION("""COMPUTED_VALUE"""),0.0)</f>
        <v>0</v>
      </c>
      <c r="L218" s="5">
        <f>IFERROR(__xludf.DUMMYFUNCTION("""COMPUTED_VALUE"""),0.0)</f>
        <v>0</v>
      </c>
      <c r="M218" s="5">
        <f>IFERROR(__xludf.DUMMYFUNCTION("""COMPUTED_VALUE"""),0.0)</f>
        <v>0</v>
      </c>
      <c r="N218" s="6">
        <f>IFERROR(__xludf.DUMMYFUNCTION("""COMPUTED_VALUE"""),0.0)</f>
        <v>0</v>
      </c>
    </row>
    <row r="219" ht="15.75" customHeight="1">
      <c r="A219" s="3">
        <f>IFERROR(__xludf.DUMMYFUNCTION("""COMPUTED_VALUE"""),44779.0)</f>
        <v>44779</v>
      </c>
      <c r="B219" s="4">
        <f>IFERROR(__xludf.DUMMYFUNCTION("""COMPUTED_VALUE"""),0.0)</f>
        <v>0</v>
      </c>
      <c r="C219" s="4">
        <f>IFERROR(__xludf.DUMMYFUNCTION("""COMPUTED_VALUE"""),0.0)</f>
        <v>0</v>
      </c>
      <c r="D219" s="4">
        <f>IFERROR(__xludf.DUMMYFUNCTION("""COMPUTED_VALUE"""),0.0)</f>
        <v>0</v>
      </c>
      <c r="E219" s="4">
        <f>IFERROR(__xludf.DUMMYFUNCTION("""COMPUTED_VALUE"""),0.0)</f>
        <v>0</v>
      </c>
      <c r="F219" s="4">
        <f>IFERROR(__xludf.DUMMYFUNCTION("""COMPUTED_VALUE"""),0.0)</f>
        <v>0</v>
      </c>
      <c r="G219" s="4">
        <f>IFERROR(__xludf.DUMMYFUNCTION("""COMPUTED_VALUE"""),0.0)</f>
        <v>0</v>
      </c>
      <c r="H219" s="4">
        <f>IFERROR(__xludf.DUMMYFUNCTION("""COMPUTED_VALUE"""),0.0)</f>
        <v>0</v>
      </c>
      <c r="I219" s="4">
        <f>IFERROR(__xludf.DUMMYFUNCTION("""COMPUTED_VALUE"""),0.0)</f>
        <v>0</v>
      </c>
      <c r="J219" s="5">
        <f>IFERROR(__xludf.DUMMYFUNCTION("""COMPUTED_VALUE"""),0.0)</f>
        <v>0</v>
      </c>
      <c r="K219" s="5">
        <f>IFERROR(__xludf.DUMMYFUNCTION("""COMPUTED_VALUE"""),0.0)</f>
        <v>0</v>
      </c>
      <c r="L219" s="5">
        <f>IFERROR(__xludf.DUMMYFUNCTION("""COMPUTED_VALUE"""),0.0)</f>
        <v>0</v>
      </c>
      <c r="M219" s="5">
        <f>IFERROR(__xludf.DUMMYFUNCTION("""COMPUTED_VALUE"""),0.0)</f>
        <v>0</v>
      </c>
      <c r="N219" s="6">
        <f>IFERROR(__xludf.DUMMYFUNCTION("""COMPUTED_VALUE"""),0.0)</f>
        <v>0</v>
      </c>
    </row>
    <row r="220" ht="15.75" customHeight="1">
      <c r="A220" s="3">
        <f>IFERROR(__xludf.DUMMYFUNCTION("""COMPUTED_VALUE"""),44780.0)</f>
        <v>44780</v>
      </c>
      <c r="B220" s="4">
        <f>IFERROR(__xludf.DUMMYFUNCTION("""COMPUTED_VALUE"""),0.0)</f>
        <v>0</v>
      </c>
      <c r="C220" s="4">
        <f>IFERROR(__xludf.DUMMYFUNCTION("""COMPUTED_VALUE"""),0.0)</f>
        <v>0</v>
      </c>
      <c r="D220" s="4">
        <f>IFERROR(__xludf.DUMMYFUNCTION("""COMPUTED_VALUE"""),0.0)</f>
        <v>0</v>
      </c>
      <c r="E220" s="4">
        <f>IFERROR(__xludf.DUMMYFUNCTION("""COMPUTED_VALUE"""),0.0)</f>
        <v>0</v>
      </c>
      <c r="F220" s="4">
        <f>IFERROR(__xludf.DUMMYFUNCTION("""COMPUTED_VALUE"""),0.0)</f>
        <v>0</v>
      </c>
      <c r="G220" s="4">
        <f>IFERROR(__xludf.DUMMYFUNCTION("""COMPUTED_VALUE"""),0.0)</f>
        <v>0</v>
      </c>
      <c r="H220" s="4">
        <f>IFERROR(__xludf.DUMMYFUNCTION("""COMPUTED_VALUE"""),0.0)</f>
        <v>0</v>
      </c>
      <c r="I220" s="4">
        <f>IFERROR(__xludf.DUMMYFUNCTION("""COMPUTED_VALUE"""),0.0)</f>
        <v>0</v>
      </c>
      <c r="J220" s="5">
        <f>IFERROR(__xludf.DUMMYFUNCTION("""COMPUTED_VALUE"""),0.0)</f>
        <v>0</v>
      </c>
      <c r="K220" s="5">
        <f>IFERROR(__xludf.DUMMYFUNCTION("""COMPUTED_VALUE"""),0.0)</f>
        <v>0</v>
      </c>
      <c r="L220" s="5">
        <f>IFERROR(__xludf.DUMMYFUNCTION("""COMPUTED_VALUE"""),0.0)</f>
        <v>0</v>
      </c>
      <c r="M220" s="5">
        <f>IFERROR(__xludf.DUMMYFUNCTION("""COMPUTED_VALUE"""),0.0)</f>
        <v>0</v>
      </c>
      <c r="N220" s="6">
        <f>IFERROR(__xludf.DUMMYFUNCTION("""COMPUTED_VALUE"""),0.0)</f>
        <v>0</v>
      </c>
    </row>
    <row r="221" ht="15.75" customHeight="1">
      <c r="A221" s="3">
        <f>IFERROR(__xludf.DUMMYFUNCTION("""COMPUTED_VALUE"""),44781.0)</f>
        <v>44781</v>
      </c>
      <c r="B221" s="4">
        <f>IFERROR(__xludf.DUMMYFUNCTION("""COMPUTED_VALUE"""),0.0)</f>
        <v>0</v>
      </c>
      <c r="C221" s="4">
        <f>IFERROR(__xludf.DUMMYFUNCTION("""COMPUTED_VALUE"""),0.0)</f>
        <v>0</v>
      </c>
      <c r="D221" s="4">
        <f>IFERROR(__xludf.DUMMYFUNCTION("""COMPUTED_VALUE"""),0.0)</f>
        <v>0</v>
      </c>
      <c r="E221" s="4">
        <f>IFERROR(__xludf.DUMMYFUNCTION("""COMPUTED_VALUE"""),0.0)</f>
        <v>0</v>
      </c>
      <c r="F221" s="4">
        <f>IFERROR(__xludf.DUMMYFUNCTION("""COMPUTED_VALUE"""),0.0)</f>
        <v>0</v>
      </c>
      <c r="G221" s="4">
        <f>IFERROR(__xludf.DUMMYFUNCTION("""COMPUTED_VALUE"""),0.0)</f>
        <v>0</v>
      </c>
      <c r="H221" s="4">
        <f>IFERROR(__xludf.DUMMYFUNCTION("""COMPUTED_VALUE"""),0.0)</f>
        <v>0</v>
      </c>
      <c r="I221" s="4">
        <f>IFERROR(__xludf.DUMMYFUNCTION("""COMPUTED_VALUE"""),0.0)</f>
        <v>0</v>
      </c>
      <c r="J221" s="5">
        <f>IFERROR(__xludf.DUMMYFUNCTION("""COMPUTED_VALUE"""),0.0)</f>
        <v>0</v>
      </c>
      <c r="K221" s="5">
        <f>IFERROR(__xludf.DUMMYFUNCTION("""COMPUTED_VALUE"""),0.0)</f>
        <v>0</v>
      </c>
      <c r="L221" s="5">
        <f>IFERROR(__xludf.DUMMYFUNCTION("""COMPUTED_VALUE"""),0.0)</f>
        <v>0</v>
      </c>
      <c r="M221" s="5">
        <f>IFERROR(__xludf.DUMMYFUNCTION("""COMPUTED_VALUE"""),0.0)</f>
        <v>0</v>
      </c>
      <c r="N221" s="6">
        <f>IFERROR(__xludf.DUMMYFUNCTION("""COMPUTED_VALUE"""),0.0)</f>
        <v>0</v>
      </c>
    </row>
    <row r="222" ht="15.75" customHeight="1">
      <c r="A222" s="3">
        <f>IFERROR(__xludf.DUMMYFUNCTION("""COMPUTED_VALUE"""),44782.0)</f>
        <v>44782</v>
      </c>
      <c r="B222" s="4">
        <f>IFERROR(__xludf.DUMMYFUNCTION("""COMPUTED_VALUE"""),0.0)</f>
        <v>0</v>
      </c>
      <c r="C222" s="4">
        <f>IFERROR(__xludf.DUMMYFUNCTION("""COMPUTED_VALUE"""),0.0)</f>
        <v>0</v>
      </c>
      <c r="D222" s="4">
        <f>IFERROR(__xludf.DUMMYFUNCTION("""COMPUTED_VALUE"""),0.0)</f>
        <v>0</v>
      </c>
      <c r="E222" s="4">
        <f>IFERROR(__xludf.DUMMYFUNCTION("""COMPUTED_VALUE"""),0.0)</f>
        <v>0</v>
      </c>
      <c r="F222" s="4">
        <f>IFERROR(__xludf.DUMMYFUNCTION("""COMPUTED_VALUE"""),0.0)</f>
        <v>0</v>
      </c>
      <c r="G222" s="4">
        <f>IFERROR(__xludf.DUMMYFUNCTION("""COMPUTED_VALUE"""),0.0)</f>
        <v>0</v>
      </c>
      <c r="H222" s="4">
        <f>IFERROR(__xludf.DUMMYFUNCTION("""COMPUTED_VALUE"""),0.0)</f>
        <v>0</v>
      </c>
      <c r="I222" s="4">
        <f>IFERROR(__xludf.DUMMYFUNCTION("""COMPUTED_VALUE"""),0.0)</f>
        <v>0</v>
      </c>
      <c r="J222" s="5">
        <f>IFERROR(__xludf.DUMMYFUNCTION("""COMPUTED_VALUE"""),0.0)</f>
        <v>0</v>
      </c>
      <c r="K222" s="5">
        <f>IFERROR(__xludf.DUMMYFUNCTION("""COMPUTED_VALUE"""),0.0)</f>
        <v>0</v>
      </c>
      <c r="L222" s="5">
        <f>IFERROR(__xludf.DUMMYFUNCTION("""COMPUTED_VALUE"""),0.0)</f>
        <v>0</v>
      </c>
      <c r="M222" s="5">
        <f>IFERROR(__xludf.DUMMYFUNCTION("""COMPUTED_VALUE"""),0.0)</f>
        <v>0</v>
      </c>
      <c r="N222" s="6">
        <f>IFERROR(__xludf.DUMMYFUNCTION("""COMPUTED_VALUE"""),0.0)</f>
        <v>0</v>
      </c>
    </row>
    <row r="223" ht="15.75" customHeight="1">
      <c r="A223" s="3">
        <f>IFERROR(__xludf.DUMMYFUNCTION("""COMPUTED_VALUE"""),44783.0)</f>
        <v>44783</v>
      </c>
      <c r="B223" s="4">
        <f>IFERROR(__xludf.DUMMYFUNCTION("""COMPUTED_VALUE"""),0.0)</f>
        <v>0</v>
      </c>
      <c r="C223" s="4">
        <f>IFERROR(__xludf.DUMMYFUNCTION("""COMPUTED_VALUE"""),0.0)</f>
        <v>0</v>
      </c>
      <c r="D223" s="4">
        <f>IFERROR(__xludf.DUMMYFUNCTION("""COMPUTED_VALUE"""),0.0)</f>
        <v>0</v>
      </c>
      <c r="E223" s="4">
        <f>IFERROR(__xludf.DUMMYFUNCTION("""COMPUTED_VALUE"""),0.0)</f>
        <v>0</v>
      </c>
      <c r="F223" s="4">
        <f>IFERROR(__xludf.DUMMYFUNCTION("""COMPUTED_VALUE"""),0.0)</f>
        <v>0</v>
      </c>
      <c r="G223" s="4">
        <f>IFERROR(__xludf.DUMMYFUNCTION("""COMPUTED_VALUE"""),0.0)</f>
        <v>0</v>
      </c>
      <c r="H223" s="4">
        <f>IFERROR(__xludf.DUMMYFUNCTION("""COMPUTED_VALUE"""),0.0)</f>
        <v>0</v>
      </c>
      <c r="I223" s="4">
        <f>IFERROR(__xludf.DUMMYFUNCTION("""COMPUTED_VALUE"""),0.0)</f>
        <v>0</v>
      </c>
      <c r="J223" s="5">
        <f>IFERROR(__xludf.DUMMYFUNCTION("""COMPUTED_VALUE"""),0.0)</f>
        <v>0</v>
      </c>
      <c r="K223" s="5">
        <f>IFERROR(__xludf.DUMMYFUNCTION("""COMPUTED_VALUE"""),0.0)</f>
        <v>0</v>
      </c>
      <c r="L223" s="5">
        <f>IFERROR(__xludf.DUMMYFUNCTION("""COMPUTED_VALUE"""),0.0)</f>
        <v>0</v>
      </c>
      <c r="M223" s="5">
        <f>IFERROR(__xludf.DUMMYFUNCTION("""COMPUTED_VALUE"""),0.0)</f>
        <v>0</v>
      </c>
      <c r="N223" s="6">
        <f>IFERROR(__xludf.DUMMYFUNCTION("""COMPUTED_VALUE"""),0.0)</f>
        <v>0</v>
      </c>
    </row>
    <row r="224" ht="15.75" customHeight="1">
      <c r="A224" s="3">
        <f>IFERROR(__xludf.DUMMYFUNCTION("""COMPUTED_VALUE"""),44784.0)</f>
        <v>44784</v>
      </c>
      <c r="B224" s="4">
        <f>IFERROR(__xludf.DUMMYFUNCTION("""COMPUTED_VALUE"""),0.0)</f>
        <v>0</v>
      </c>
      <c r="C224" s="4">
        <f>IFERROR(__xludf.DUMMYFUNCTION("""COMPUTED_VALUE"""),0.0)</f>
        <v>0</v>
      </c>
      <c r="D224" s="4">
        <f>IFERROR(__xludf.DUMMYFUNCTION("""COMPUTED_VALUE"""),0.0)</f>
        <v>0</v>
      </c>
      <c r="E224" s="4">
        <f>IFERROR(__xludf.DUMMYFUNCTION("""COMPUTED_VALUE"""),0.0)</f>
        <v>0</v>
      </c>
      <c r="F224" s="4">
        <f>IFERROR(__xludf.DUMMYFUNCTION("""COMPUTED_VALUE"""),0.0)</f>
        <v>0</v>
      </c>
      <c r="G224" s="4">
        <f>IFERROR(__xludf.DUMMYFUNCTION("""COMPUTED_VALUE"""),0.0)</f>
        <v>0</v>
      </c>
      <c r="H224" s="4">
        <f>IFERROR(__xludf.DUMMYFUNCTION("""COMPUTED_VALUE"""),0.0)</f>
        <v>0</v>
      </c>
      <c r="I224" s="4">
        <f>IFERROR(__xludf.DUMMYFUNCTION("""COMPUTED_VALUE"""),0.0)</f>
        <v>0</v>
      </c>
      <c r="J224" s="5">
        <f>IFERROR(__xludf.DUMMYFUNCTION("""COMPUTED_VALUE"""),0.0)</f>
        <v>0</v>
      </c>
      <c r="K224" s="5">
        <f>IFERROR(__xludf.DUMMYFUNCTION("""COMPUTED_VALUE"""),0.0)</f>
        <v>0</v>
      </c>
      <c r="L224" s="5">
        <f>IFERROR(__xludf.DUMMYFUNCTION("""COMPUTED_VALUE"""),0.0)</f>
        <v>0</v>
      </c>
      <c r="M224" s="5">
        <f>IFERROR(__xludf.DUMMYFUNCTION("""COMPUTED_VALUE"""),0.0)</f>
        <v>0</v>
      </c>
      <c r="N224" s="6">
        <f>IFERROR(__xludf.DUMMYFUNCTION("""COMPUTED_VALUE"""),0.0)</f>
        <v>0</v>
      </c>
    </row>
    <row r="225" ht="15.75" customHeight="1">
      <c r="A225" s="3">
        <f>IFERROR(__xludf.DUMMYFUNCTION("""COMPUTED_VALUE"""),44785.0)</f>
        <v>44785</v>
      </c>
      <c r="B225" s="4">
        <f>IFERROR(__xludf.DUMMYFUNCTION("""COMPUTED_VALUE"""),0.0)</f>
        <v>0</v>
      </c>
      <c r="C225" s="4">
        <f>IFERROR(__xludf.DUMMYFUNCTION("""COMPUTED_VALUE"""),0.0)</f>
        <v>0</v>
      </c>
      <c r="D225" s="4">
        <f>IFERROR(__xludf.DUMMYFUNCTION("""COMPUTED_VALUE"""),0.0)</f>
        <v>0</v>
      </c>
      <c r="E225" s="4">
        <f>IFERROR(__xludf.DUMMYFUNCTION("""COMPUTED_VALUE"""),0.0)</f>
        <v>0</v>
      </c>
      <c r="F225" s="4">
        <f>IFERROR(__xludf.DUMMYFUNCTION("""COMPUTED_VALUE"""),0.0)</f>
        <v>0</v>
      </c>
      <c r="G225" s="4">
        <f>IFERROR(__xludf.DUMMYFUNCTION("""COMPUTED_VALUE"""),0.0)</f>
        <v>0</v>
      </c>
      <c r="H225" s="4">
        <f>IFERROR(__xludf.DUMMYFUNCTION("""COMPUTED_VALUE"""),0.0)</f>
        <v>0</v>
      </c>
      <c r="I225" s="4">
        <f>IFERROR(__xludf.DUMMYFUNCTION("""COMPUTED_VALUE"""),0.0)</f>
        <v>0</v>
      </c>
      <c r="J225" s="5">
        <f>IFERROR(__xludf.DUMMYFUNCTION("""COMPUTED_VALUE"""),0.0)</f>
        <v>0</v>
      </c>
      <c r="K225" s="5">
        <f>IFERROR(__xludf.DUMMYFUNCTION("""COMPUTED_VALUE"""),0.0)</f>
        <v>0</v>
      </c>
      <c r="L225" s="5">
        <f>IFERROR(__xludf.DUMMYFUNCTION("""COMPUTED_VALUE"""),0.0)</f>
        <v>0</v>
      </c>
      <c r="M225" s="5">
        <f>IFERROR(__xludf.DUMMYFUNCTION("""COMPUTED_VALUE"""),0.0)</f>
        <v>0</v>
      </c>
      <c r="N225" s="6">
        <f>IFERROR(__xludf.DUMMYFUNCTION("""COMPUTED_VALUE"""),0.0)</f>
        <v>0</v>
      </c>
    </row>
    <row r="226" ht="15.75" customHeight="1">
      <c r="A226" s="3">
        <f>IFERROR(__xludf.DUMMYFUNCTION("""COMPUTED_VALUE"""),44786.0)</f>
        <v>44786</v>
      </c>
      <c r="B226" s="4">
        <f>IFERROR(__xludf.DUMMYFUNCTION("""COMPUTED_VALUE"""),0.0)</f>
        <v>0</v>
      </c>
      <c r="C226" s="4">
        <f>IFERROR(__xludf.DUMMYFUNCTION("""COMPUTED_VALUE"""),0.0)</f>
        <v>0</v>
      </c>
      <c r="D226" s="4">
        <f>IFERROR(__xludf.DUMMYFUNCTION("""COMPUTED_VALUE"""),0.0)</f>
        <v>0</v>
      </c>
      <c r="E226" s="4">
        <f>IFERROR(__xludf.DUMMYFUNCTION("""COMPUTED_VALUE"""),0.0)</f>
        <v>0</v>
      </c>
      <c r="F226" s="4">
        <f>IFERROR(__xludf.DUMMYFUNCTION("""COMPUTED_VALUE"""),0.0)</f>
        <v>0</v>
      </c>
      <c r="G226" s="4">
        <f>IFERROR(__xludf.DUMMYFUNCTION("""COMPUTED_VALUE"""),0.0)</f>
        <v>0</v>
      </c>
      <c r="H226" s="4">
        <f>IFERROR(__xludf.DUMMYFUNCTION("""COMPUTED_VALUE"""),0.0)</f>
        <v>0</v>
      </c>
      <c r="I226" s="4">
        <f>IFERROR(__xludf.DUMMYFUNCTION("""COMPUTED_VALUE"""),0.0)</f>
        <v>0</v>
      </c>
      <c r="J226" s="5">
        <f>IFERROR(__xludf.DUMMYFUNCTION("""COMPUTED_VALUE"""),0.0)</f>
        <v>0</v>
      </c>
      <c r="K226" s="5">
        <f>IFERROR(__xludf.DUMMYFUNCTION("""COMPUTED_VALUE"""),0.0)</f>
        <v>0</v>
      </c>
      <c r="L226" s="5">
        <f>IFERROR(__xludf.DUMMYFUNCTION("""COMPUTED_VALUE"""),0.0)</f>
        <v>0</v>
      </c>
      <c r="M226" s="5">
        <f>IFERROR(__xludf.DUMMYFUNCTION("""COMPUTED_VALUE"""),0.0)</f>
        <v>0</v>
      </c>
      <c r="N226" s="6">
        <f>IFERROR(__xludf.DUMMYFUNCTION("""COMPUTED_VALUE"""),0.0)</f>
        <v>0</v>
      </c>
    </row>
    <row r="227" ht="15.75" customHeight="1">
      <c r="A227" s="3">
        <f>IFERROR(__xludf.DUMMYFUNCTION("""COMPUTED_VALUE"""),44787.0)</f>
        <v>44787</v>
      </c>
      <c r="B227" s="4">
        <f>IFERROR(__xludf.DUMMYFUNCTION("""COMPUTED_VALUE"""),0.0)</f>
        <v>0</v>
      </c>
      <c r="C227" s="4">
        <f>IFERROR(__xludf.DUMMYFUNCTION("""COMPUTED_VALUE"""),0.0)</f>
        <v>0</v>
      </c>
      <c r="D227" s="4">
        <f>IFERROR(__xludf.DUMMYFUNCTION("""COMPUTED_VALUE"""),0.0)</f>
        <v>0</v>
      </c>
      <c r="E227" s="4">
        <f>IFERROR(__xludf.DUMMYFUNCTION("""COMPUTED_VALUE"""),0.0)</f>
        <v>0</v>
      </c>
      <c r="F227" s="4">
        <f>IFERROR(__xludf.DUMMYFUNCTION("""COMPUTED_VALUE"""),0.0)</f>
        <v>0</v>
      </c>
      <c r="G227" s="4">
        <f>IFERROR(__xludf.DUMMYFUNCTION("""COMPUTED_VALUE"""),0.0)</f>
        <v>0</v>
      </c>
      <c r="H227" s="4">
        <f>IFERROR(__xludf.DUMMYFUNCTION("""COMPUTED_VALUE"""),0.0)</f>
        <v>0</v>
      </c>
      <c r="I227" s="4">
        <f>IFERROR(__xludf.DUMMYFUNCTION("""COMPUTED_VALUE"""),0.0)</f>
        <v>0</v>
      </c>
      <c r="J227" s="5">
        <f>IFERROR(__xludf.DUMMYFUNCTION("""COMPUTED_VALUE"""),0.0)</f>
        <v>0</v>
      </c>
      <c r="K227" s="5">
        <f>IFERROR(__xludf.DUMMYFUNCTION("""COMPUTED_VALUE"""),0.0)</f>
        <v>0</v>
      </c>
      <c r="L227" s="5">
        <f>IFERROR(__xludf.DUMMYFUNCTION("""COMPUTED_VALUE"""),0.0)</f>
        <v>0</v>
      </c>
      <c r="M227" s="5">
        <f>IFERROR(__xludf.DUMMYFUNCTION("""COMPUTED_VALUE"""),0.0)</f>
        <v>0</v>
      </c>
      <c r="N227" s="6">
        <f>IFERROR(__xludf.DUMMYFUNCTION("""COMPUTED_VALUE"""),0.0)</f>
        <v>0</v>
      </c>
    </row>
    <row r="228" ht="15.75" customHeight="1">
      <c r="A228" s="3">
        <f>IFERROR(__xludf.DUMMYFUNCTION("""COMPUTED_VALUE"""),44788.0)</f>
        <v>44788</v>
      </c>
      <c r="B228" s="4">
        <f>IFERROR(__xludf.DUMMYFUNCTION("""COMPUTED_VALUE"""),0.0)</f>
        <v>0</v>
      </c>
      <c r="C228" s="4">
        <f>IFERROR(__xludf.DUMMYFUNCTION("""COMPUTED_VALUE"""),0.0)</f>
        <v>0</v>
      </c>
      <c r="D228" s="4">
        <f>IFERROR(__xludf.DUMMYFUNCTION("""COMPUTED_VALUE"""),0.0)</f>
        <v>0</v>
      </c>
      <c r="E228" s="4">
        <f>IFERROR(__xludf.DUMMYFUNCTION("""COMPUTED_VALUE"""),0.0)</f>
        <v>0</v>
      </c>
      <c r="F228" s="4">
        <f>IFERROR(__xludf.DUMMYFUNCTION("""COMPUTED_VALUE"""),0.0)</f>
        <v>0</v>
      </c>
      <c r="G228" s="4">
        <f>IFERROR(__xludf.DUMMYFUNCTION("""COMPUTED_VALUE"""),0.0)</f>
        <v>0</v>
      </c>
      <c r="H228" s="4">
        <f>IFERROR(__xludf.DUMMYFUNCTION("""COMPUTED_VALUE"""),0.0)</f>
        <v>0</v>
      </c>
      <c r="I228" s="4">
        <f>IFERROR(__xludf.DUMMYFUNCTION("""COMPUTED_VALUE"""),0.0)</f>
        <v>0</v>
      </c>
      <c r="J228" s="5">
        <f>IFERROR(__xludf.DUMMYFUNCTION("""COMPUTED_VALUE"""),0.0)</f>
        <v>0</v>
      </c>
      <c r="K228" s="5">
        <f>IFERROR(__xludf.DUMMYFUNCTION("""COMPUTED_VALUE"""),0.0)</f>
        <v>0</v>
      </c>
      <c r="L228" s="5">
        <f>IFERROR(__xludf.DUMMYFUNCTION("""COMPUTED_VALUE"""),0.0)</f>
        <v>0</v>
      </c>
      <c r="M228" s="5">
        <f>IFERROR(__xludf.DUMMYFUNCTION("""COMPUTED_VALUE"""),0.0)</f>
        <v>0</v>
      </c>
      <c r="N228" s="6">
        <f>IFERROR(__xludf.DUMMYFUNCTION("""COMPUTED_VALUE"""),0.0)</f>
        <v>0</v>
      </c>
    </row>
    <row r="229" ht="15.75" customHeight="1">
      <c r="A229" s="3">
        <f>IFERROR(__xludf.DUMMYFUNCTION("""COMPUTED_VALUE"""),44789.0)</f>
        <v>44789</v>
      </c>
      <c r="B229" s="4">
        <f>IFERROR(__xludf.DUMMYFUNCTION("""COMPUTED_VALUE"""),0.0)</f>
        <v>0</v>
      </c>
      <c r="C229" s="4">
        <f>IFERROR(__xludf.DUMMYFUNCTION("""COMPUTED_VALUE"""),0.0)</f>
        <v>0</v>
      </c>
      <c r="D229" s="4">
        <f>IFERROR(__xludf.DUMMYFUNCTION("""COMPUTED_VALUE"""),0.0)</f>
        <v>0</v>
      </c>
      <c r="E229" s="4">
        <f>IFERROR(__xludf.DUMMYFUNCTION("""COMPUTED_VALUE"""),0.0)</f>
        <v>0</v>
      </c>
      <c r="F229" s="4">
        <f>IFERROR(__xludf.DUMMYFUNCTION("""COMPUTED_VALUE"""),0.0)</f>
        <v>0</v>
      </c>
      <c r="G229" s="4">
        <f>IFERROR(__xludf.DUMMYFUNCTION("""COMPUTED_VALUE"""),0.0)</f>
        <v>0</v>
      </c>
      <c r="H229" s="4">
        <f>IFERROR(__xludf.DUMMYFUNCTION("""COMPUTED_VALUE"""),0.0)</f>
        <v>0</v>
      </c>
      <c r="I229" s="4">
        <f>IFERROR(__xludf.DUMMYFUNCTION("""COMPUTED_VALUE"""),0.0)</f>
        <v>0</v>
      </c>
      <c r="J229" s="5">
        <f>IFERROR(__xludf.DUMMYFUNCTION("""COMPUTED_VALUE"""),0.0)</f>
        <v>0</v>
      </c>
      <c r="K229" s="5">
        <f>IFERROR(__xludf.DUMMYFUNCTION("""COMPUTED_VALUE"""),0.0)</f>
        <v>0</v>
      </c>
      <c r="L229" s="5">
        <f>IFERROR(__xludf.DUMMYFUNCTION("""COMPUTED_VALUE"""),0.0)</f>
        <v>0</v>
      </c>
      <c r="M229" s="5">
        <f>IFERROR(__xludf.DUMMYFUNCTION("""COMPUTED_VALUE"""),0.0)</f>
        <v>0</v>
      </c>
      <c r="N229" s="6">
        <f>IFERROR(__xludf.DUMMYFUNCTION("""COMPUTED_VALUE"""),0.0)</f>
        <v>0</v>
      </c>
    </row>
    <row r="230" ht="15.75" customHeight="1">
      <c r="A230" s="3">
        <f>IFERROR(__xludf.DUMMYFUNCTION("""COMPUTED_VALUE"""),44790.0)</f>
        <v>44790</v>
      </c>
      <c r="B230" s="4">
        <f>IFERROR(__xludf.DUMMYFUNCTION("""COMPUTED_VALUE"""),0.0)</f>
        <v>0</v>
      </c>
      <c r="C230" s="4">
        <f>IFERROR(__xludf.DUMMYFUNCTION("""COMPUTED_VALUE"""),0.0)</f>
        <v>0</v>
      </c>
      <c r="D230" s="4">
        <f>IFERROR(__xludf.DUMMYFUNCTION("""COMPUTED_VALUE"""),0.0)</f>
        <v>0</v>
      </c>
      <c r="E230" s="4">
        <f>IFERROR(__xludf.DUMMYFUNCTION("""COMPUTED_VALUE"""),0.0)</f>
        <v>0</v>
      </c>
      <c r="F230" s="4">
        <f>IFERROR(__xludf.DUMMYFUNCTION("""COMPUTED_VALUE"""),0.0)</f>
        <v>0</v>
      </c>
      <c r="G230" s="4">
        <f>IFERROR(__xludf.DUMMYFUNCTION("""COMPUTED_VALUE"""),0.0)</f>
        <v>0</v>
      </c>
      <c r="H230" s="4">
        <f>IFERROR(__xludf.DUMMYFUNCTION("""COMPUTED_VALUE"""),0.0)</f>
        <v>0</v>
      </c>
      <c r="I230" s="4">
        <f>IFERROR(__xludf.DUMMYFUNCTION("""COMPUTED_VALUE"""),0.0)</f>
        <v>0</v>
      </c>
      <c r="J230" s="5">
        <f>IFERROR(__xludf.DUMMYFUNCTION("""COMPUTED_VALUE"""),0.0)</f>
        <v>0</v>
      </c>
      <c r="K230" s="5">
        <f>IFERROR(__xludf.DUMMYFUNCTION("""COMPUTED_VALUE"""),0.0)</f>
        <v>0</v>
      </c>
      <c r="L230" s="5">
        <f>IFERROR(__xludf.DUMMYFUNCTION("""COMPUTED_VALUE"""),0.0)</f>
        <v>0</v>
      </c>
      <c r="M230" s="5">
        <f>IFERROR(__xludf.DUMMYFUNCTION("""COMPUTED_VALUE"""),0.0)</f>
        <v>0</v>
      </c>
      <c r="N230" s="6">
        <f>IFERROR(__xludf.DUMMYFUNCTION("""COMPUTED_VALUE"""),0.0)</f>
        <v>0</v>
      </c>
    </row>
    <row r="231" ht="15.75" customHeight="1">
      <c r="A231" s="3">
        <f>IFERROR(__xludf.DUMMYFUNCTION("""COMPUTED_VALUE"""),44791.0)</f>
        <v>44791</v>
      </c>
      <c r="B231" s="4">
        <f>IFERROR(__xludf.DUMMYFUNCTION("""COMPUTED_VALUE"""),0.0)</f>
        <v>0</v>
      </c>
      <c r="C231" s="4">
        <f>IFERROR(__xludf.DUMMYFUNCTION("""COMPUTED_VALUE"""),0.0)</f>
        <v>0</v>
      </c>
      <c r="D231" s="4">
        <f>IFERROR(__xludf.DUMMYFUNCTION("""COMPUTED_VALUE"""),0.0)</f>
        <v>0</v>
      </c>
      <c r="E231" s="4">
        <f>IFERROR(__xludf.DUMMYFUNCTION("""COMPUTED_VALUE"""),0.0)</f>
        <v>0</v>
      </c>
      <c r="F231" s="4">
        <f>IFERROR(__xludf.DUMMYFUNCTION("""COMPUTED_VALUE"""),0.0)</f>
        <v>0</v>
      </c>
      <c r="G231" s="4">
        <f>IFERROR(__xludf.DUMMYFUNCTION("""COMPUTED_VALUE"""),0.0)</f>
        <v>0</v>
      </c>
      <c r="H231" s="4">
        <f>IFERROR(__xludf.DUMMYFUNCTION("""COMPUTED_VALUE"""),0.0)</f>
        <v>0</v>
      </c>
      <c r="I231" s="4">
        <f>IFERROR(__xludf.DUMMYFUNCTION("""COMPUTED_VALUE"""),0.0)</f>
        <v>0</v>
      </c>
      <c r="J231" s="5">
        <f>IFERROR(__xludf.DUMMYFUNCTION("""COMPUTED_VALUE"""),0.0)</f>
        <v>0</v>
      </c>
      <c r="K231" s="5">
        <f>IFERROR(__xludf.DUMMYFUNCTION("""COMPUTED_VALUE"""),0.0)</f>
        <v>0</v>
      </c>
      <c r="L231" s="5">
        <f>IFERROR(__xludf.DUMMYFUNCTION("""COMPUTED_VALUE"""),0.0)</f>
        <v>0</v>
      </c>
      <c r="M231" s="5">
        <f>IFERROR(__xludf.DUMMYFUNCTION("""COMPUTED_VALUE"""),0.0)</f>
        <v>0</v>
      </c>
      <c r="N231" s="6">
        <f>IFERROR(__xludf.DUMMYFUNCTION("""COMPUTED_VALUE"""),0.0)</f>
        <v>0</v>
      </c>
    </row>
    <row r="232" ht="15.75" customHeight="1">
      <c r="A232" s="3">
        <f>IFERROR(__xludf.DUMMYFUNCTION("""COMPUTED_VALUE"""),44792.0)</f>
        <v>44792</v>
      </c>
      <c r="B232" s="4">
        <f>IFERROR(__xludf.DUMMYFUNCTION("""COMPUTED_VALUE"""),0.0)</f>
        <v>0</v>
      </c>
      <c r="C232" s="4">
        <f>IFERROR(__xludf.DUMMYFUNCTION("""COMPUTED_VALUE"""),0.0)</f>
        <v>0</v>
      </c>
      <c r="D232" s="4">
        <f>IFERROR(__xludf.DUMMYFUNCTION("""COMPUTED_VALUE"""),0.0)</f>
        <v>0</v>
      </c>
      <c r="E232" s="4">
        <f>IFERROR(__xludf.DUMMYFUNCTION("""COMPUTED_VALUE"""),0.0)</f>
        <v>0</v>
      </c>
      <c r="F232" s="4">
        <f>IFERROR(__xludf.DUMMYFUNCTION("""COMPUTED_VALUE"""),0.0)</f>
        <v>0</v>
      </c>
      <c r="G232" s="4">
        <f>IFERROR(__xludf.DUMMYFUNCTION("""COMPUTED_VALUE"""),0.0)</f>
        <v>0</v>
      </c>
      <c r="H232" s="4">
        <f>IFERROR(__xludf.DUMMYFUNCTION("""COMPUTED_VALUE"""),0.0)</f>
        <v>0</v>
      </c>
      <c r="I232" s="4">
        <f>IFERROR(__xludf.DUMMYFUNCTION("""COMPUTED_VALUE"""),0.0)</f>
        <v>0</v>
      </c>
      <c r="J232" s="5">
        <f>IFERROR(__xludf.DUMMYFUNCTION("""COMPUTED_VALUE"""),0.0)</f>
        <v>0</v>
      </c>
      <c r="K232" s="5">
        <f>IFERROR(__xludf.DUMMYFUNCTION("""COMPUTED_VALUE"""),0.0)</f>
        <v>0</v>
      </c>
      <c r="L232" s="5">
        <f>IFERROR(__xludf.DUMMYFUNCTION("""COMPUTED_VALUE"""),0.0)</f>
        <v>0</v>
      </c>
      <c r="M232" s="5">
        <f>IFERROR(__xludf.DUMMYFUNCTION("""COMPUTED_VALUE"""),0.0)</f>
        <v>0</v>
      </c>
      <c r="N232" s="6">
        <f>IFERROR(__xludf.DUMMYFUNCTION("""COMPUTED_VALUE"""),0.0)</f>
        <v>0</v>
      </c>
    </row>
    <row r="233" ht="15.75" customHeight="1">
      <c r="A233" s="3">
        <f>IFERROR(__xludf.DUMMYFUNCTION("""COMPUTED_VALUE"""),44793.0)</f>
        <v>44793</v>
      </c>
      <c r="B233" s="4">
        <f>IFERROR(__xludf.DUMMYFUNCTION("""COMPUTED_VALUE"""),0.0)</f>
        <v>0</v>
      </c>
      <c r="C233" s="4">
        <f>IFERROR(__xludf.DUMMYFUNCTION("""COMPUTED_VALUE"""),0.0)</f>
        <v>0</v>
      </c>
      <c r="D233" s="4">
        <f>IFERROR(__xludf.DUMMYFUNCTION("""COMPUTED_VALUE"""),0.0)</f>
        <v>0</v>
      </c>
      <c r="E233" s="4">
        <f>IFERROR(__xludf.DUMMYFUNCTION("""COMPUTED_VALUE"""),0.0)</f>
        <v>0</v>
      </c>
      <c r="F233" s="4">
        <f>IFERROR(__xludf.DUMMYFUNCTION("""COMPUTED_VALUE"""),0.0)</f>
        <v>0</v>
      </c>
      <c r="G233" s="4">
        <f>IFERROR(__xludf.DUMMYFUNCTION("""COMPUTED_VALUE"""),0.0)</f>
        <v>0</v>
      </c>
      <c r="H233" s="4">
        <f>IFERROR(__xludf.DUMMYFUNCTION("""COMPUTED_VALUE"""),0.0)</f>
        <v>0</v>
      </c>
      <c r="I233" s="4">
        <f>IFERROR(__xludf.DUMMYFUNCTION("""COMPUTED_VALUE"""),0.0)</f>
        <v>0</v>
      </c>
      <c r="J233" s="5">
        <f>IFERROR(__xludf.DUMMYFUNCTION("""COMPUTED_VALUE"""),0.0)</f>
        <v>0</v>
      </c>
      <c r="K233" s="5">
        <f>IFERROR(__xludf.DUMMYFUNCTION("""COMPUTED_VALUE"""),0.0)</f>
        <v>0</v>
      </c>
      <c r="L233" s="5">
        <f>IFERROR(__xludf.DUMMYFUNCTION("""COMPUTED_VALUE"""),0.0)</f>
        <v>0</v>
      </c>
      <c r="M233" s="5">
        <f>IFERROR(__xludf.DUMMYFUNCTION("""COMPUTED_VALUE"""),0.0)</f>
        <v>0</v>
      </c>
      <c r="N233" s="6">
        <f>IFERROR(__xludf.DUMMYFUNCTION("""COMPUTED_VALUE"""),0.0)</f>
        <v>0</v>
      </c>
    </row>
    <row r="234" ht="15.75" customHeight="1">
      <c r="A234" s="3">
        <f>IFERROR(__xludf.DUMMYFUNCTION("""COMPUTED_VALUE"""),44794.0)</f>
        <v>44794</v>
      </c>
      <c r="B234" s="4">
        <f>IFERROR(__xludf.DUMMYFUNCTION("""COMPUTED_VALUE"""),0.0)</f>
        <v>0</v>
      </c>
      <c r="C234" s="4">
        <f>IFERROR(__xludf.DUMMYFUNCTION("""COMPUTED_VALUE"""),0.0)</f>
        <v>0</v>
      </c>
      <c r="D234" s="4">
        <f>IFERROR(__xludf.DUMMYFUNCTION("""COMPUTED_VALUE"""),0.0)</f>
        <v>0</v>
      </c>
      <c r="E234" s="4">
        <f>IFERROR(__xludf.DUMMYFUNCTION("""COMPUTED_VALUE"""),0.0)</f>
        <v>0</v>
      </c>
      <c r="F234" s="4">
        <f>IFERROR(__xludf.DUMMYFUNCTION("""COMPUTED_VALUE"""),0.0)</f>
        <v>0</v>
      </c>
      <c r="G234" s="4">
        <f>IFERROR(__xludf.DUMMYFUNCTION("""COMPUTED_VALUE"""),0.0)</f>
        <v>0</v>
      </c>
      <c r="H234" s="4">
        <f>IFERROR(__xludf.DUMMYFUNCTION("""COMPUTED_VALUE"""),0.0)</f>
        <v>0</v>
      </c>
      <c r="I234" s="4">
        <f>IFERROR(__xludf.DUMMYFUNCTION("""COMPUTED_VALUE"""),0.0)</f>
        <v>0</v>
      </c>
      <c r="J234" s="5">
        <f>IFERROR(__xludf.DUMMYFUNCTION("""COMPUTED_VALUE"""),0.0)</f>
        <v>0</v>
      </c>
      <c r="K234" s="5">
        <f>IFERROR(__xludf.DUMMYFUNCTION("""COMPUTED_VALUE"""),0.0)</f>
        <v>0</v>
      </c>
      <c r="L234" s="5">
        <f>IFERROR(__xludf.DUMMYFUNCTION("""COMPUTED_VALUE"""),0.0)</f>
        <v>0</v>
      </c>
      <c r="M234" s="5">
        <f>IFERROR(__xludf.DUMMYFUNCTION("""COMPUTED_VALUE"""),0.0)</f>
        <v>0</v>
      </c>
      <c r="N234" s="6">
        <f>IFERROR(__xludf.DUMMYFUNCTION("""COMPUTED_VALUE"""),0.0)</f>
        <v>0</v>
      </c>
    </row>
    <row r="235" ht="15.75" customHeight="1">
      <c r="A235" s="3">
        <f>IFERROR(__xludf.DUMMYFUNCTION("""COMPUTED_VALUE"""),44795.0)</f>
        <v>44795</v>
      </c>
      <c r="B235" s="4">
        <f>IFERROR(__xludf.DUMMYFUNCTION("""COMPUTED_VALUE"""),0.0)</f>
        <v>0</v>
      </c>
      <c r="C235" s="4">
        <f>IFERROR(__xludf.DUMMYFUNCTION("""COMPUTED_VALUE"""),0.0)</f>
        <v>0</v>
      </c>
      <c r="D235" s="4">
        <f>IFERROR(__xludf.DUMMYFUNCTION("""COMPUTED_VALUE"""),0.0)</f>
        <v>0</v>
      </c>
      <c r="E235" s="4">
        <f>IFERROR(__xludf.DUMMYFUNCTION("""COMPUTED_VALUE"""),0.0)</f>
        <v>0</v>
      </c>
      <c r="F235" s="4">
        <f>IFERROR(__xludf.DUMMYFUNCTION("""COMPUTED_VALUE"""),0.0)</f>
        <v>0</v>
      </c>
      <c r="G235" s="4">
        <f>IFERROR(__xludf.DUMMYFUNCTION("""COMPUTED_VALUE"""),0.0)</f>
        <v>0</v>
      </c>
      <c r="H235" s="4">
        <f>IFERROR(__xludf.DUMMYFUNCTION("""COMPUTED_VALUE"""),0.0)</f>
        <v>0</v>
      </c>
      <c r="I235" s="4">
        <f>IFERROR(__xludf.DUMMYFUNCTION("""COMPUTED_VALUE"""),0.0)</f>
        <v>0</v>
      </c>
      <c r="J235" s="5">
        <f>IFERROR(__xludf.DUMMYFUNCTION("""COMPUTED_VALUE"""),0.0)</f>
        <v>0</v>
      </c>
      <c r="K235" s="5">
        <f>IFERROR(__xludf.DUMMYFUNCTION("""COMPUTED_VALUE"""),0.0)</f>
        <v>0</v>
      </c>
      <c r="L235" s="5">
        <f>IFERROR(__xludf.DUMMYFUNCTION("""COMPUTED_VALUE"""),0.0)</f>
        <v>0</v>
      </c>
      <c r="M235" s="5">
        <f>IFERROR(__xludf.DUMMYFUNCTION("""COMPUTED_VALUE"""),0.0)</f>
        <v>0</v>
      </c>
      <c r="N235" s="6">
        <f>IFERROR(__xludf.DUMMYFUNCTION("""COMPUTED_VALUE"""),0.0)</f>
        <v>0</v>
      </c>
    </row>
    <row r="236" ht="15.75" customHeight="1">
      <c r="A236" s="3">
        <f>IFERROR(__xludf.DUMMYFUNCTION("""COMPUTED_VALUE"""),44796.0)</f>
        <v>44796</v>
      </c>
      <c r="B236" s="4">
        <f>IFERROR(__xludf.DUMMYFUNCTION("""COMPUTED_VALUE"""),0.0)</f>
        <v>0</v>
      </c>
      <c r="C236" s="4">
        <f>IFERROR(__xludf.DUMMYFUNCTION("""COMPUTED_VALUE"""),0.0)</f>
        <v>0</v>
      </c>
      <c r="D236" s="4">
        <f>IFERROR(__xludf.DUMMYFUNCTION("""COMPUTED_VALUE"""),0.0)</f>
        <v>0</v>
      </c>
      <c r="E236" s="4">
        <f>IFERROR(__xludf.DUMMYFUNCTION("""COMPUTED_VALUE"""),0.0)</f>
        <v>0</v>
      </c>
      <c r="F236" s="4">
        <f>IFERROR(__xludf.DUMMYFUNCTION("""COMPUTED_VALUE"""),0.0)</f>
        <v>0</v>
      </c>
      <c r="G236" s="4">
        <f>IFERROR(__xludf.DUMMYFUNCTION("""COMPUTED_VALUE"""),0.0)</f>
        <v>0</v>
      </c>
      <c r="H236" s="4">
        <f>IFERROR(__xludf.DUMMYFUNCTION("""COMPUTED_VALUE"""),0.0)</f>
        <v>0</v>
      </c>
      <c r="I236" s="4">
        <f>IFERROR(__xludf.DUMMYFUNCTION("""COMPUTED_VALUE"""),0.0)</f>
        <v>0</v>
      </c>
      <c r="J236" s="5">
        <f>IFERROR(__xludf.DUMMYFUNCTION("""COMPUTED_VALUE"""),0.0)</f>
        <v>0</v>
      </c>
      <c r="K236" s="5">
        <f>IFERROR(__xludf.DUMMYFUNCTION("""COMPUTED_VALUE"""),0.0)</f>
        <v>0</v>
      </c>
      <c r="L236" s="5">
        <f>IFERROR(__xludf.DUMMYFUNCTION("""COMPUTED_VALUE"""),0.0)</f>
        <v>0</v>
      </c>
      <c r="M236" s="5">
        <f>IFERROR(__xludf.DUMMYFUNCTION("""COMPUTED_VALUE"""),0.0)</f>
        <v>0</v>
      </c>
      <c r="N236" s="6">
        <f>IFERROR(__xludf.DUMMYFUNCTION("""COMPUTED_VALUE"""),0.0)</f>
        <v>0</v>
      </c>
    </row>
    <row r="237" ht="15.75" customHeight="1">
      <c r="A237" s="3">
        <f>IFERROR(__xludf.DUMMYFUNCTION("""COMPUTED_VALUE"""),44797.0)</f>
        <v>44797</v>
      </c>
      <c r="B237" s="4">
        <f>IFERROR(__xludf.DUMMYFUNCTION("""COMPUTED_VALUE"""),0.0)</f>
        <v>0</v>
      </c>
      <c r="C237" s="4">
        <f>IFERROR(__xludf.DUMMYFUNCTION("""COMPUTED_VALUE"""),0.0)</f>
        <v>0</v>
      </c>
      <c r="D237" s="4">
        <f>IFERROR(__xludf.DUMMYFUNCTION("""COMPUTED_VALUE"""),0.0)</f>
        <v>0</v>
      </c>
      <c r="E237" s="4">
        <f>IFERROR(__xludf.DUMMYFUNCTION("""COMPUTED_VALUE"""),0.0)</f>
        <v>0</v>
      </c>
      <c r="F237" s="4">
        <f>IFERROR(__xludf.DUMMYFUNCTION("""COMPUTED_VALUE"""),0.0)</f>
        <v>0</v>
      </c>
      <c r="G237" s="4">
        <f>IFERROR(__xludf.DUMMYFUNCTION("""COMPUTED_VALUE"""),0.0)</f>
        <v>0</v>
      </c>
      <c r="H237" s="4">
        <f>IFERROR(__xludf.DUMMYFUNCTION("""COMPUTED_VALUE"""),0.0)</f>
        <v>0</v>
      </c>
      <c r="I237" s="4">
        <f>IFERROR(__xludf.DUMMYFUNCTION("""COMPUTED_VALUE"""),0.0)</f>
        <v>0</v>
      </c>
      <c r="J237" s="5">
        <f>IFERROR(__xludf.DUMMYFUNCTION("""COMPUTED_VALUE"""),0.0)</f>
        <v>0</v>
      </c>
      <c r="K237" s="5">
        <f>IFERROR(__xludf.DUMMYFUNCTION("""COMPUTED_VALUE"""),0.0)</f>
        <v>0</v>
      </c>
      <c r="L237" s="5">
        <f>IFERROR(__xludf.DUMMYFUNCTION("""COMPUTED_VALUE"""),0.0)</f>
        <v>0</v>
      </c>
      <c r="M237" s="5">
        <f>IFERROR(__xludf.DUMMYFUNCTION("""COMPUTED_VALUE"""),0.0)</f>
        <v>0</v>
      </c>
      <c r="N237" s="6">
        <f>IFERROR(__xludf.DUMMYFUNCTION("""COMPUTED_VALUE"""),0.0)</f>
        <v>0</v>
      </c>
    </row>
    <row r="238" ht="15.75" customHeight="1">
      <c r="A238" s="3">
        <f>IFERROR(__xludf.DUMMYFUNCTION("""COMPUTED_VALUE"""),44798.0)</f>
        <v>44798</v>
      </c>
      <c r="B238" s="4">
        <f>IFERROR(__xludf.DUMMYFUNCTION("""COMPUTED_VALUE"""),0.0)</f>
        <v>0</v>
      </c>
      <c r="C238" s="4">
        <f>IFERROR(__xludf.DUMMYFUNCTION("""COMPUTED_VALUE"""),0.0)</f>
        <v>0</v>
      </c>
      <c r="D238" s="4">
        <f>IFERROR(__xludf.DUMMYFUNCTION("""COMPUTED_VALUE"""),0.0)</f>
        <v>0</v>
      </c>
      <c r="E238" s="4">
        <f>IFERROR(__xludf.DUMMYFUNCTION("""COMPUTED_VALUE"""),0.0)</f>
        <v>0</v>
      </c>
      <c r="F238" s="4">
        <f>IFERROR(__xludf.DUMMYFUNCTION("""COMPUTED_VALUE"""),0.0)</f>
        <v>0</v>
      </c>
      <c r="G238" s="4">
        <f>IFERROR(__xludf.DUMMYFUNCTION("""COMPUTED_VALUE"""),0.0)</f>
        <v>0</v>
      </c>
      <c r="H238" s="4">
        <f>IFERROR(__xludf.DUMMYFUNCTION("""COMPUTED_VALUE"""),0.0)</f>
        <v>0</v>
      </c>
      <c r="I238" s="4">
        <f>IFERROR(__xludf.DUMMYFUNCTION("""COMPUTED_VALUE"""),0.0)</f>
        <v>0</v>
      </c>
      <c r="J238" s="5">
        <f>IFERROR(__xludf.DUMMYFUNCTION("""COMPUTED_VALUE"""),0.0)</f>
        <v>0</v>
      </c>
      <c r="K238" s="5">
        <f>IFERROR(__xludf.DUMMYFUNCTION("""COMPUTED_VALUE"""),0.0)</f>
        <v>0</v>
      </c>
      <c r="L238" s="5">
        <f>IFERROR(__xludf.DUMMYFUNCTION("""COMPUTED_VALUE"""),0.0)</f>
        <v>0</v>
      </c>
      <c r="M238" s="5">
        <f>IFERROR(__xludf.DUMMYFUNCTION("""COMPUTED_VALUE"""),0.0)</f>
        <v>0</v>
      </c>
      <c r="N238" s="6">
        <f>IFERROR(__xludf.DUMMYFUNCTION("""COMPUTED_VALUE"""),0.0)</f>
        <v>0</v>
      </c>
    </row>
    <row r="239" ht="15.75" customHeight="1">
      <c r="A239" s="3">
        <f>IFERROR(__xludf.DUMMYFUNCTION("""COMPUTED_VALUE"""),44799.0)</f>
        <v>44799</v>
      </c>
      <c r="B239" s="4">
        <f>IFERROR(__xludf.DUMMYFUNCTION("""COMPUTED_VALUE"""),0.0)</f>
        <v>0</v>
      </c>
      <c r="C239" s="4">
        <f>IFERROR(__xludf.DUMMYFUNCTION("""COMPUTED_VALUE"""),0.0)</f>
        <v>0</v>
      </c>
      <c r="D239" s="4">
        <f>IFERROR(__xludf.DUMMYFUNCTION("""COMPUTED_VALUE"""),0.0)</f>
        <v>0</v>
      </c>
      <c r="E239" s="4">
        <f>IFERROR(__xludf.DUMMYFUNCTION("""COMPUTED_VALUE"""),0.0)</f>
        <v>0</v>
      </c>
      <c r="F239" s="4">
        <f>IFERROR(__xludf.DUMMYFUNCTION("""COMPUTED_VALUE"""),0.0)</f>
        <v>0</v>
      </c>
      <c r="G239" s="4">
        <f>IFERROR(__xludf.DUMMYFUNCTION("""COMPUTED_VALUE"""),0.0)</f>
        <v>0</v>
      </c>
      <c r="H239" s="4">
        <f>IFERROR(__xludf.DUMMYFUNCTION("""COMPUTED_VALUE"""),0.0)</f>
        <v>0</v>
      </c>
      <c r="I239" s="4">
        <f>IFERROR(__xludf.DUMMYFUNCTION("""COMPUTED_VALUE"""),0.0)</f>
        <v>0</v>
      </c>
      <c r="J239" s="5">
        <f>IFERROR(__xludf.DUMMYFUNCTION("""COMPUTED_VALUE"""),0.0)</f>
        <v>0</v>
      </c>
      <c r="K239" s="5">
        <f>IFERROR(__xludf.DUMMYFUNCTION("""COMPUTED_VALUE"""),0.0)</f>
        <v>0</v>
      </c>
      <c r="L239" s="5">
        <f>IFERROR(__xludf.DUMMYFUNCTION("""COMPUTED_VALUE"""),0.0)</f>
        <v>0</v>
      </c>
      <c r="M239" s="5">
        <f>IFERROR(__xludf.DUMMYFUNCTION("""COMPUTED_VALUE"""),0.0)</f>
        <v>0</v>
      </c>
      <c r="N239" s="6">
        <f>IFERROR(__xludf.DUMMYFUNCTION("""COMPUTED_VALUE"""),0.0)</f>
        <v>0</v>
      </c>
    </row>
    <row r="240" ht="15.75" customHeight="1">
      <c r="A240" s="3">
        <f>IFERROR(__xludf.DUMMYFUNCTION("""COMPUTED_VALUE"""),44800.0)</f>
        <v>44800</v>
      </c>
      <c r="B240" s="4">
        <f>IFERROR(__xludf.DUMMYFUNCTION("""COMPUTED_VALUE"""),0.0)</f>
        <v>0</v>
      </c>
      <c r="C240" s="4">
        <f>IFERROR(__xludf.DUMMYFUNCTION("""COMPUTED_VALUE"""),0.0)</f>
        <v>0</v>
      </c>
      <c r="D240" s="4">
        <f>IFERROR(__xludf.DUMMYFUNCTION("""COMPUTED_VALUE"""),0.0)</f>
        <v>0</v>
      </c>
      <c r="E240" s="4">
        <f>IFERROR(__xludf.DUMMYFUNCTION("""COMPUTED_VALUE"""),0.0)</f>
        <v>0</v>
      </c>
      <c r="F240" s="4">
        <f>IFERROR(__xludf.DUMMYFUNCTION("""COMPUTED_VALUE"""),0.0)</f>
        <v>0</v>
      </c>
      <c r="G240" s="4">
        <f>IFERROR(__xludf.DUMMYFUNCTION("""COMPUTED_VALUE"""),0.0)</f>
        <v>0</v>
      </c>
      <c r="H240" s="4">
        <f>IFERROR(__xludf.DUMMYFUNCTION("""COMPUTED_VALUE"""),0.0)</f>
        <v>0</v>
      </c>
      <c r="I240" s="4">
        <f>IFERROR(__xludf.DUMMYFUNCTION("""COMPUTED_VALUE"""),0.0)</f>
        <v>0</v>
      </c>
      <c r="J240" s="5">
        <f>IFERROR(__xludf.DUMMYFUNCTION("""COMPUTED_VALUE"""),0.0)</f>
        <v>0</v>
      </c>
      <c r="K240" s="5">
        <f>IFERROR(__xludf.DUMMYFUNCTION("""COMPUTED_VALUE"""),0.0)</f>
        <v>0</v>
      </c>
      <c r="L240" s="5">
        <f>IFERROR(__xludf.DUMMYFUNCTION("""COMPUTED_VALUE"""),0.0)</f>
        <v>0</v>
      </c>
      <c r="M240" s="5">
        <f>IFERROR(__xludf.DUMMYFUNCTION("""COMPUTED_VALUE"""),0.0)</f>
        <v>0</v>
      </c>
      <c r="N240" s="6">
        <f>IFERROR(__xludf.DUMMYFUNCTION("""COMPUTED_VALUE"""),0.0)</f>
        <v>0</v>
      </c>
    </row>
    <row r="241" ht="15.75" customHeight="1">
      <c r="A241" s="3">
        <f>IFERROR(__xludf.DUMMYFUNCTION("""COMPUTED_VALUE"""),44801.0)</f>
        <v>44801</v>
      </c>
      <c r="B241" s="4">
        <f>IFERROR(__xludf.DUMMYFUNCTION("""COMPUTED_VALUE"""),0.0)</f>
        <v>0</v>
      </c>
      <c r="C241" s="4">
        <f>IFERROR(__xludf.DUMMYFUNCTION("""COMPUTED_VALUE"""),0.0)</f>
        <v>0</v>
      </c>
      <c r="D241" s="4">
        <f>IFERROR(__xludf.DUMMYFUNCTION("""COMPUTED_VALUE"""),0.0)</f>
        <v>0</v>
      </c>
      <c r="E241" s="4">
        <f>IFERROR(__xludf.DUMMYFUNCTION("""COMPUTED_VALUE"""),0.0)</f>
        <v>0</v>
      </c>
      <c r="F241" s="4">
        <f>IFERROR(__xludf.DUMMYFUNCTION("""COMPUTED_VALUE"""),0.0)</f>
        <v>0</v>
      </c>
      <c r="G241" s="4">
        <f>IFERROR(__xludf.DUMMYFUNCTION("""COMPUTED_VALUE"""),0.0)</f>
        <v>0</v>
      </c>
      <c r="H241" s="4">
        <f>IFERROR(__xludf.DUMMYFUNCTION("""COMPUTED_VALUE"""),0.0)</f>
        <v>0</v>
      </c>
      <c r="I241" s="4">
        <f>IFERROR(__xludf.DUMMYFUNCTION("""COMPUTED_VALUE"""),0.0)</f>
        <v>0</v>
      </c>
      <c r="J241" s="5">
        <f>IFERROR(__xludf.DUMMYFUNCTION("""COMPUTED_VALUE"""),0.0)</f>
        <v>0</v>
      </c>
      <c r="K241" s="5">
        <f>IFERROR(__xludf.DUMMYFUNCTION("""COMPUTED_VALUE"""),0.0)</f>
        <v>0</v>
      </c>
      <c r="L241" s="5">
        <f>IFERROR(__xludf.DUMMYFUNCTION("""COMPUTED_VALUE"""),0.0)</f>
        <v>0</v>
      </c>
      <c r="M241" s="5">
        <f>IFERROR(__xludf.DUMMYFUNCTION("""COMPUTED_VALUE"""),0.0)</f>
        <v>0</v>
      </c>
      <c r="N241" s="6">
        <f>IFERROR(__xludf.DUMMYFUNCTION("""COMPUTED_VALUE"""),0.0)</f>
        <v>0</v>
      </c>
    </row>
    <row r="242" ht="15.75" customHeight="1">
      <c r="A242" s="3">
        <f>IFERROR(__xludf.DUMMYFUNCTION("""COMPUTED_VALUE"""),44802.0)</f>
        <v>44802</v>
      </c>
      <c r="B242" s="4">
        <f>IFERROR(__xludf.DUMMYFUNCTION("""COMPUTED_VALUE"""),0.0)</f>
        <v>0</v>
      </c>
      <c r="C242" s="4">
        <f>IFERROR(__xludf.DUMMYFUNCTION("""COMPUTED_VALUE"""),0.0)</f>
        <v>0</v>
      </c>
      <c r="D242" s="4">
        <f>IFERROR(__xludf.DUMMYFUNCTION("""COMPUTED_VALUE"""),0.0)</f>
        <v>0</v>
      </c>
      <c r="E242" s="4">
        <f>IFERROR(__xludf.DUMMYFUNCTION("""COMPUTED_VALUE"""),0.0)</f>
        <v>0</v>
      </c>
      <c r="F242" s="4">
        <f>IFERROR(__xludf.DUMMYFUNCTION("""COMPUTED_VALUE"""),0.0)</f>
        <v>0</v>
      </c>
      <c r="G242" s="4">
        <f>IFERROR(__xludf.DUMMYFUNCTION("""COMPUTED_VALUE"""),0.0)</f>
        <v>0</v>
      </c>
      <c r="H242" s="4">
        <f>IFERROR(__xludf.DUMMYFUNCTION("""COMPUTED_VALUE"""),0.0)</f>
        <v>0</v>
      </c>
      <c r="I242" s="4">
        <f>IFERROR(__xludf.DUMMYFUNCTION("""COMPUTED_VALUE"""),0.0)</f>
        <v>0</v>
      </c>
      <c r="J242" s="5">
        <f>IFERROR(__xludf.DUMMYFUNCTION("""COMPUTED_VALUE"""),0.0)</f>
        <v>0</v>
      </c>
      <c r="K242" s="5">
        <f>IFERROR(__xludf.DUMMYFUNCTION("""COMPUTED_VALUE"""),0.0)</f>
        <v>0</v>
      </c>
      <c r="L242" s="5">
        <f>IFERROR(__xludf.DUMMYFUNCTION("""COMPUTED_VALUE"""),0.0)</f>
        <v>0</v>
      </c>
      <c r="M242" s="5">
        <f>IFERROR(__xludf.DUMMYFUNCTION("""COMPUTED_VALUE"""),0.0)</f>
        <v>0</v>
      </c>
      <c r="N242" s="6">
        <f>IFERROR(__xludf.DUMMYFUNCTION("""COMPUTED_VALUE"""),0.0)</f>
        <v>0</v>
      </c>
    </row>
    <row r="243" ht="15.75" customHeight="1">
      <c r="A243" s="3">
        <f>IFERROR(__xludf.DUMMYFUNCTION("""COMPUTED_VALUE"""),44803.0)</f>
        <v>44803</v>
      </c>
      <c r="B243" s="4">
        <f>IFERROR(__xludf.DUMMYFUNCTION("""COMPUTED_VALUE"""),0.0)</f>
        <v>0</v>
      </c>
      <c r="C243" s="4">
        <f>IFERROR(__xludf.DUMMYFUNCTION("""COMPUTED_VALUE"""),0.0)</f>
        <v>0</v>
      </c>
      <c r="D243" s="4">
        <f>IFERROR(__xludf.DUMMYFUNCTION("""COMPUTED_VALUE"""),0.0)</f>
        <v>0</v>
      </c>
      <c r="E243" s="4">
        <f>IFERROR(__xludf.DUMMYFUNCTION("""COMPUTED_VALUE"""),0.0)</f>
        <v>0</v>
      </c>
      <c r="F243" s="4">
        <f>IFERROR(__xludf.DUMMYFUNCTION("""COMPUTED_VALUE"""),0.0)</f>
        <v>0</v>
      </c>
      <c r="G243" s="4">
        <f>IFERROR(__xludf.DUMMYFUNCTION("""COMPUTED_VALUE"""),0.0)</f>
        <v>0</v>
      </c>
      <c r="H243" s="4">
        <f>IFERROR(__xludf.DUMMYFUNCTION("""COMPUTED_VALUE"""),0.0)</f>
        <v>0</v>
      </c>
      <c r="I243" s="4">
        <f>IFERROR(__xludf.DUMMYFUNCTION("""COMPUTED_VALUE"""),0.0)</f>
        <v>0</v>
      </c>
      <c r="J243" s="5">
        <f>IFERROR(__xludf.DUMMYFUNCTION("""COMPUTED_VALUE"""),0.0)</f>
        <v>0</v>
      </c>
      <c r="K243" s="5">
        <f>IFERROR(__xludf.DUMMYFUNCTION("""COMPUTED_VALUE"""),0.0)</f>
        <v>0</v>
      </c>
      <c r="L243" s="5">
        <f>IFERROR(__xludf.DUMMYFUNCTION("""COMPUTED_VALUE"""),0.0)</f>
        <v>0</v>
      </c>
      <c r="M243" s="5">
        <f>IFERROR(__xludf.DUMMYFUNCTION("""COMPUTED_VALUE"""),0.0)</f>
        <v>0</v>
      </c>
      <c r="N243" s="6">
        <f>IFERROR(__xludf.DUMMYFUNCTION("""COMPUTED_VALUE"""),0.0)</f>
        <v>0</v>
      </c>
    </row>
    <row r="244" ht="15.75" customHeight="1">
      <c r="A244" s="3">
        <f>IFERROR(__xludf.DUMMYFUNCTION("""COMPUTED_VALUE"""),44804.0)</f>
        <v>44804</v>
      </c>
      <c r="B244" s="4">
        <f>IFERROR(__xludf.DUMMYFUNCTION("""COMPUTED_VALUE"""),0.0)</f>
        <v>0</v>
      </c>
      <c r="C244" s="4">
        <f>IFERROR(__xludf.DUMMYFUNCTION("""COMPUTED_VALUE"""),0.0)</f>
        <v>0</v>
      </c>
      <c r="D244" s="4">
        <f>IFERROR(__xludf.DUMMYFUNCTION("""COMPUTED_VALUE"""),0.0)</f>
        <v>0</v>
      </c>
      <c r="E244" s="4">
        <f>IFERROR(__xludf.DUMMYFUNCTION("""COMPUTED_VALUE"""),0.0)</f>
        <v>0</v>
      </c>
      <c r="F244" s="4">
        <f>IFERROR(__xludf.DUMMYFUNCTION("""COMPUTED_VALUE"""),0.0)</f>
        <v>0</v>
      </c>
      <c r="G244" s="4">
        <f>IFERROR(__xludf.DUMMYFUNCTION("""COMPUTED_VALUE"""),0.0)</f>
        <v>0</v>
      </c>
      <c r="H244" s="4">
        <f>IFERROR(__xludf.DUMMYFUNCTION("""COMPUTED_VALUE"""),0.0)</f>
        <v>0</v>
      </c>
      <c r="I244" s="4">
        <f>IFERROR(__xludf.DUMMYFUNCTION("""COMPUTED_VALUE"""),0.0)</f>
        <v>0</v>
      </c>
      <c r="J244" s="5">
        <f>IFERROR(__xludf.DUMMYFUNCTION("""COMPUTED_VALUE"""),0.0)</f>
        <v>0</v>
      </c>
      <c r="K244" s="5">
        <f>IFERROR(__xludf.DUMMYFUNCTION("""COMPUTED_VALUE"""),0.0)</f>
        <v>0</v>
      </c>
      <c r="L244" s="5">
        <f>IFERROR(__xludf.DUMMYFUNCTION("""COMPUTED_VALUE"""),0.0)</f>
        <v>0</v>
      </c>
      <c r="M244" s="5">
        <f>IFERROR(__xludf.DUMMYFUNCTION("""COMPUTED_VALUE"""),0.0)</f>
        <v>0</v>
      </c>
      <c r="N244" s="6">
        <f>IFERROR(__xludf.DUMMYFUNCTION("""COMPUTED_VALUE"""),0.0)</f>
        <v>0</v>
      </c>
    </row>
    <row r="245" ht="15.75" customHeight="1">
      <c r="A245" s="3">
        <f>IFERROR(__xludf.DUMMYFUNCTION("""COMPUTED_VALUE"""),44805.0)</f>
        <v>44805</v>
      </c>
      <c r="B245" s="4">
        <f>IFERROR(__xludf.DUMMYFUNCTION("""COMPUTED_VALUE"""),0.0)</f>
        <v>0</v>
      </c>
      <c r="C245" s="4">
        <f>IFERROR(__xludf.DUMMYFUNCTION("""COMPUTED_VALUE"""),0.0)</f>
        <v>0</v>
      </c>
      <c r="D245" s="4">
        <f>IFERROR(__xludf.DUMMYFUNCTION("""COMPUTED_VALUE"""),0.0)</f>
        <v>0</v>
      </c>
      <c r="E245" s="4">
        <f>IFERROR(__xludf.DUMMYFUNCTION("""COMPUTED_VALUE"""),0.0)</f>
        <v>0</v>
      </c>
      <c r="F245" s="4">
        <f>IFERROR(__xludf.DUMMYFUNCTION("""COMPUTED_VALUE"""),0.0)</f>
        <v>0</v>
      </c>
      <c r="G245" s="4">
        <f>IFERROR(__xludf.DUMMYFUNCTION("""COMPUTED_VALUE"""),0.0)</f>
        <v>0</v>
      </c>
      <c r="H245" s="4">
        <f>IFERROR(__xludf.DUMMYFUNCTION("""COMPUTED_VALUE"""),0.0)</f>
        <v>0</v>
      </c>
      <c r="I245" s="4">
        <f>IFERROR(__xludf.DUMMYFUNCTION("""COMPUTED_VALUE"""),0.0)</f>
        <v>0</v>
      </c>
      <c r="J245" s="5">
        <f>IFERROR(__xludf.DUMMYFUNCTION("""COMPUTED_VALUE"""),0.0)</f>
        <v>0</v>
      </c>
      <c r="K245" s="5">
        <f>IFERROR(__xludf.DUMMYFUNCTION("""COMPUTED_VALUE"""),0.0)</f>
        <v>0</v>
      </c>
      <c r="L245" s="5">
        <f>IFERROR(__xludf.DUMMYFUNCTION("""COMPUTED_VALUE"""),0.0)</f>
        <v>0</v>
      </c>
      <c r="M245" s="5">
        <f>IFERROR(__xludf.DUMMYFUNCTION("""COMPUTED_VALUE"""),0.0)</f>
        <v>0</v>
      </c>
      <c r="N245" s="6">
        <f>IFERROR(__xludf.DUMMYFUNCTION("""COMPUTED_VALUE"""),0.0)</f>
        <v>0</v>
      </c>
    </row>
    <row r="246" ht="15.75" customHeight="1">
      <c r="A246" s="3">
        <f>IFERROR(__xludf.DUMMYFUNCTION("""COMPUTED_VALUE"""),44806.0)</f>
        <v>44806</v>
      </c>
      <c r="B246" s="4">
        <f>IFERROR(__xludf.DUMMYFUNCTION("""COMPUTED_VALUE"""),0.0)</f>
        <v>0</v>
      </c>
      <c r="C246" s="4">
        <f>IFERROR(__xludf.DUMMYFUNCTION("""COMPUTED_VALUE"""),0.0)</f>
        <v>0</v>
      </c>
      <c r="D246" s="4">
        <f>IFERROR(__xludf.DUMMYFUNCTION("""COMPUTED_VALUE"""),0.0)</f>
        <v>0</v>
      </c>
      <c r="E246" s="4">
        <f>IFERROR(__xludf.DUMMYFUNCTION("""COMPUTED_VALUE"""),0.0)</f>
        <v>0</v>
      </c>
      <c r="F246" s="4">
        <f>IFERROR(__xludf.DUMMYFUNCTION("""COMPUTED_VALUE"""),0.0)</f>
        <v>0</v>
      </c>
      <c r="G246" s="4">
        <f>IFERROR(__xludf.DUMMYFUNCTION("""COMPUTED_VALUE"""),0.0)</f>
        <v>0</v>
      </c>
      <c r="H246" s="4">
        <f>IFERROR(__xludf.DUMMYFUNCTION("""COMPUTED_VALUE"""),0.0)</f>
        <v>0</v>
      </c>
      <c r="I246" s="4">
        <f>IFERROR(__xludf.DUMMYFUNCTION("""COMPUTED_VALUE"""),0.0)</f>
        <v>0</v>
      </c>
      <c r="J246" s="5">
        <f>IFERROR(__xludf.DUMMYFUNCTION("""COMPUTED_VALUE"""),0.0)</f>
        <v>0</v>
      </c>
      <c r="K246" s="5">
        <f>IFERROR(__xludf.DUMMYFUNCTION("""COMPUTED_VALUE"""),0.0)</f>
        <v>0</v>
      </c>
      <c r="L246" s="5">
        <f>IFERROR(__xludf.DUMMYFUNCTION("""COMPUTED_VALUE"""),0.0)</f>
        <v>0</v>
      </c>
      <c r="M246" s="5">
        <f>IFERROR(__xludf.DUMMYFUNCTION("""COMPUTED_VALUE"""),0.0)</f>
        <v>0</v>
      </c>
      <c r="N246" s="6">
        <f>IFERROR(__xludf.DUMMYFUNCTION("""COMPUTED_VALUE"""),0.0)</f>
        <v>0</v>
      </c>
    </row>
    <row r="247" ht="15.75" customHeight="1">
      <c r="A247" s="3">
        <f>IFERROR(__xludf.DUMMYFUNCTION("""COMPUTED_VALUE"""),44807.0)</f>
        <v>44807</v>
      </c>
      <c r="B247" s="4">
        <f>IFERROR(__xludf.DUMMYFUNCTION("""COMPUTED_VALUE"""),0.0)</f>
        <v>0</v>
      </c>
      <c r="C247" s="4">
        <f>IFERROR(__xludf.DUMMYFUNCTION("""COMPUTED_VALUE"""),0.0)</f>
        <v>0</v>
      </c>
      <c r="D247" s="4">
        <f>IFERROR(__xludf.DUMMYFUNCTION("""COMPUTED_VALUE"""),0.0)</f>
        <v>0</v>
      </c>
      <c r="E247" s="4">
        <f>IFERROR(__xludf.DUMMYFUNCTION("""COMPUTED_VALUE"""),0.0)</f>
        <v>0</v>
      </c>
      <c r="F247" s="4">
        <f>IFERROR(__xludf.DUMMYFUNCTION("""COMPUTED_VALUE"""),0.0)</f>
        <v>0</v>
      </c>
      <c r="G247" s="4">
        <f>IFERROR(__xludf.DUMMYFUNCTION("""COMPUTED_VALUE"""),0.0)</f>
        <v>0</v>
      </c>
      <c r="H247" s="4">
        <f>IFERROR(__xludf.DUMMYFUNCTION("""COMPUTED_VALUE"""),0.0)</f>
        <v>0</v>
      </c>
      <c r="I247" s="4">
        <f>IFERROR(__xludf.DUMMYFUNCTION("""COMPUTED_VALUE"""),0.0)</f>
        <v>0</v>
      </c>
      <c r="J247" s="5">
        <f>IFERROR(__xludf.DUMMYFUNCTION("""COMPUTED_VALUE"""),0.0)</f>
        <v>0</v>
      </c>
      <c r="K247" s="5">
        <f>IFERROR(__xludf.DUMMYFUNCTION("""COMPUTED_VALUE"""),0.0)</f>
        <v>0</v>
      </c>
      <c r="L247" s="5">
        <f>IFERROR(__xludf.DUMMYFUNCTION("""COMPUTED_VALUE"""),0.0)</f>
        <v>0</v>
      </c>
      <c r="M247" s="5">
        <f>IFERROR(__xludf.DUMMYFUNCTION("""COMPUTED_VALUE"""),0.0)</f>
        <v>0</v>
      </c>
      <c r="N247" s="6">
        <f>IFERROR(__xludf.DUMMYFUNCTION("""COMPUTED_VALUE"""),0.0)</f>
        <v>0</v>
      </c>
    </row>
    <row r="248" ht="15.75" customHeight="1">
      <c r="A248" s="3">
        <f>IFERROR(__xludf.DUMMYFUNCTION("""COMPUTED_VALUE"""),44808.0)</f>
        <v>44808</v>
      </c>
      <c r="B248" s="4">
        <f>IFERROR(__xludf.DUMMYFUNCTION("""COMPUTED_VALUE"""),0.0)</f>
        <v>0</v>
      </c>
      <c r="C248" s="4">
        <f>IFERROR(__xludf.DUMMYFUNCTION("""COMPUTED_VALUE"""),0.0)</f>
        <v>0</v>
      </c>
      <c r="D248" s="4">
        <f>IFERROR(__xludf.DUMMYFUNCTION("""COMPUTED_VALUE"""),0.0)</f>
        <v>0</v>
      </c>
      <c r="E248" s="4">
        <f>IFERROR(__xludf.DUMMYFUNCTION("""COMPUTED_VALUE"""),0.0)</f>
        <v>0</v>
      </c>
      <c r="F248" s="4">
        <f>IFERROR(__xludf.DUMMYFUNCTION("""COMPUTED_VALUE"""),0.0)</f>
        <v>0</v>
      </c>
      <c r="G248" s="4">
        <f>IFERROR(__xludf.DUMMYFUNCTION("""COMPUTED_VALUE"""),0.0)</f>
        <v>0</v>
      </c>
      <c r="H248" s="4">
        <f>IFERROR(__xludf.DUMMYFUNCTION("""COMPUTED_VALUE"""),0.0)</f>
        <v>0</v>
      </c>
      <c r="I248" s="4">
        <f>IFERROR(__xludf.DUMMYFUNCTION("""COMPUTED_VALUE"""),0.0)</f>
        <v>0</v>
      </c>
      <c r="J248" s="5">
        <f>IFERROR(__xludf.DUMMYFUNCTION("""COMPUTED_VALUE"""),0.0)</f>
        <v>0</v>
      </c>
      <c r="K248" s="5">
        <f>IFERROR(__xludf.DUMMYFUNCTION("""COMPUTED_VALUE"""),0.0)</f>
        <v>0</v>
      </c>
      <c r="L248" s="5">
        <f>IFERROR(__xludf.DUMMYFUNCTION("""COMPUTED_VALUE"""),0.0)</f>
        <v>0</v>
      </c>
      <c r="M248" s="5">
        <f>IFERROR(__xludf.DUMMYFUNCTION("""COMPUTED_VALUE"""),0.0)</f>
        <v>0</v>
      </c>
      <c r="N248" s="6">
        <f>IFERROR(__xludf.DUMMYFUNCTION("""COMPUTED_VALUE"""),0.0)</f>
        <v>0</v>
      </c>
    </row>
    <row r="249" ht="15.75" customHeight="1">
      <c r="A249" s="3">
        <f>IFERROR(__xludf.DUMMYFUNCTION("""COMPUTED_VALUE"""),44809.0)</f>
        <v>44809</v>
      </c>
      <c r="B249" s="4">
        <f>IFERROR(__xludf.DUMMYFUNCTION("""COMPUTED_VALUE"""),0.0)</f>
        <v>0</v>
      </c>
      <c r="C249" s="4">
        <f>IFERROR(__xludf.DUMMYFUNCTION("""COMPUTED_VALUE"""),0.0)</f>
        <v>0</v>
      </c>
      <c r="D249" s="4">
        <f>IFERROR(__xludf.DUMMYFUNCTION("""COMPUTED_VALUE"""),0.0)</f>
        <v>0</v>
      </c>
      <c r="E249" s="4">
        <f>IFERROR(__xludf.DUMMYFUNCTION("""COMPUTED_VALUE"""),0.0)</f>
        <v>0</v>
      </c>
      <c r="F249" s="4">
        <f>IFERROR(__xludf.DUMMYFUNCTION("""COMPUTED_VALUE"""),0.0)</f>
        <v>0</v>
      </c>
      <c r="G249" s="4">
        <f>IFERROR(__xludf.DUMMYFUNCTION("""COMPUTED_VALUE"""),0.0)</f>
        <v>0</v>
      </c>
      <c r="H249" s="4">
        <f>IFERROR(__xludf.DUMMYFUNCTION("""COMPUTED_VALUE"""),0.0)</f>
        <v>0</v>
      </c>
      <c r="I249" s="4">
        <f>IFERROR(__xludf.DUMMYFUNCTION("""COMPUTED_VALUE"""),0.0)</f>
        <v>0</v>
      </c>
      <c r="J249" s="5">
        <f>IFERROR(__xludf.DUMMYFUNCTION("""COMPUTED_VALUE"""),0.0)</f>
        <v>0</v>
      </c>
      <c r="K249" s="5">
        <f>IFERROR(__xludf.DUMMYFUNCTION("""COMPUTED_VALUE"""),0.0)</f>
        <v>0</v>
      </c>
      <c r="L249" s="5">
        <f>IFERROR(__xludf.DUMMYFUNCTION("""COMPUTED_VALUE"""),0.0)</f>
        <v>0</v>
      </c>
      <c r="M249" s="5">
        <f>IFERROR(__xludf.DUMMYFUNCTION("""COMPUTED_VALUE"""),0.0)</f>
        <v>0</v>
      </c>
      <c r="N249" s="6">
        <f>IFERROR(__xludf.DUMMYFUNCTION("""COMPUTED_VALUE"""),0.0)</f>
        <v>0</v>
      </c>
    </row>
    <row r="250" ht="15.75" customHeight="1">
      <c r="A250" s="3">
        <f>IFERROR(__xludf.DUMMYFUNCTION("""COMPUTED_VALUE"""),44810.0)</f>
        <v>44810</v>
      </c>
      <c r="B250" s="4">
        <f>IFERROR(__xludf.DUMMYFUNCTION("""COMPUTED_VALUE"""),0.0)</f>
        <v>0</v>
      </c>
      <c r="C250" s="4">
        <f>IFERROR(__xludf.DUMMYFUNCTION("""COMPUTED_VALUE"""),0.0)</f>
        <v>0</v>
      </c>
      <c r="D250" s="4">
        <f>IFERROR(__xludf.DUMMYFUNCTION("""COMPUTED_VALUE"""),0.0)</f>
        <v>0</v>
      </c>
      <c r="E250" s="4">
        <f>IFERROR(__xludf.DUMMYFUNCTION("""COMPUTED_VALUE"""),0.0)</f>
        <v>0</v>
      </c>
      <c r="F250" s="4">
        <f>IFERROR(__xludf.DUMMYFUNCTION("""COMPUTED_VALUE"""),0.0)</f>
        <v>0</v>
      </c>
      <c r="G250" s="4">
        <f>IFERROR(__xludf.DUMMYFUNCTION("""COMPUTED_VALUE"""),0.0)</f>
        <v>0</v>
      </c>
      <c r="H250" s="4">
        <f>IFERROR(__xludf.DUMMYFUNCTION("""COMPUTED_VALUE"""),0.0)</f>
        <v>0</v>
      </c>
      <c r="I250" s="4">
        <f>IFERROR(__xludf.DUMMYFUNCTION("""COMPUTED_VALUE"""),0.0)</f>
        <v>0</v>
      </c>
      <c r="J250" s="5">
        <f>IFERROR(__xludf.DUMMYFUNCTION("""COMPUTED_VALUE"""),0.0)</f>
        <v>0</v>
      </c>
      <c r="K250" s="5">
        <f>IFERROR(__xludf.DUMMYFUNCTION("""COMPUTED_VALUE"""),0.0)</f>
        <v>0</v>
      </c>
      <c r="L250" s="5">
        <f>IFERROR(__xludf.DUMMYFUNCTION("""COMPUTED_VALUE"""),0.0)</f>
        <v>0</v>
      </c>
      <c r="M250" s="5">
        <f>IFERROR(__xludf.DUMMYFUNCTION("""COMPUTED_VALUE"""),0.0)</f>
        <v>0</v>
      </c>
      <c r="N250" s="6">
        <f>IFERROR(__xludf.DUMMYFUNCTION("""COMPUTED_VALUE"""),0.0)</f>
        <v>0</v>
      </c>
    </row>
    <row r="251" ht="15.75" customHeight="1">
      <c r="A251" s="3">
        <f>IFERROR(__xludf.DUMMYFUNCTION("""COMPUTED_VALUE"""),44811.0)</f>
        <v>44811</v>
      </c>
      <c r="B251" s="4">
        <f>IFERROR(__xludf.DUMMYFUNCTION("""COMPUTED_VALUE"""),0.0)</f>
        <v>0</v>
      </c>
      <c r="C251" s="4">
        <f>IFERROR(__xludf.DUMMYFUNCTION("""COMPUTED_VALUE"""),0.0)</f>
        <v>0</v>
      </c>
      <c r="D251" s="4">
        <f>IFERROR(__xludf.DUMMYFUNCTION("""COMPUTED_VALUE"""),0.0)</f>
        <v>0</v>
      </c>
      <c r="E251" s="4">
        <f>IFERROR(__xludf.DUMMYFUNCTION("""COMPUTED_VALUE"""),0.0)</f>
        <v>0</v>
      </c>
      <c r="F251" s="4">
        <f>IFERROR(__xludf.DUMMYFUNCTION("""COMPUTED_VALUE"""),0.0)</f>
        <v>0</v>
      </c>
      <c r="G251" s="4">
        <f>IFERROR(__xludf.DUMMYFUNCTION("""COMPUTED_VALUE"""),0.0)</f>
        <v>0</v>
      </c>
      <c r="H251" s="4">
        <f>IFERROR(__xludf.DUMMYFUNCTION("""COMPUTED_VALUE"""),0.0)</f>
        <v>0</v>
      </c>
      <c r="I251" s="4">
        <f>IFERROR(__xludf.DUMMYFUNCTION("""COMPUTED_VALUE"""),0.0)</f>
        <v>0</v>
      </c>
      <c r="J251" s="5">
        <f>IFERROR(__xludf.DUMMYFUNCTION("""COMPUTED_VALUE"""),0.0)</f>
        <v>0</v>
      </c>
      <c r="K251" s="5">
        <f>IFERROR(__xludf.DUMMYFUNCTION("""COMPUTED_VALUE"""),0.0)</f>
        <v>0</v>
      </c>
      <c r="L251" s="5">
        <f>IFERROR(__xludf.DUMMYFUNCTION("""COMPUTED_VALUE"""),0.0)</f>
        <v>0</v>
      </c>
      <c r="M251" s="5">
        <f>IFERROR(__xludf.DUMMYFUNCTION("""COMPUTED_VALUE"""),0.0)</f>
        <v>0</v>
      </c>
      <c r="N251" s="6">
        <f>IFERROR(__xludf.DUMMYFUNCTION("""COMPUTED_VALUE"""),0.0)</f>
        <v>0</v>
      </c>
    </row>
    <row r="252" ht="15.75" customHeight="1">
      <c r="A252" s="3">
        <f>IFERROR(__xludf.DUMMYFUNCTION("""COMPUTED_VALUE"""),44812.0)</f>
        <v>44812</v>
      </c>
      <c r="B252" s="4">
        <f>IFERROR(__xludf.DUMMYFUNCTION("""COMPUTED_VALUE"""),0.0)</f>
        <v>0</v>
      </c>
      <c r="C252" s="4">
        <f>IFERROR(__xludf.DUMMYFUNCTION("""COMPUTED_VALUE"""),0.0)</f>
        <v>0</v>
      </c>
      <c r="D252" s="4">
        <f>IFERROR(__xludf.DUMMYFUNCTION("""COMPUTED_VALUE"""),0.0)</f>
        <v>0</v>
      </c>
      <c r="E252" s="4">
        <f>IFERROR(__xludf.DUMMYFUNCTION("""COMPUTED_VALUE"""),0.0)</f>
        <v>0</v>
      </c>
      <c r="F252" s="4">
        <f>IFERROR(__xludf.DUMMYFUNCTION("""COMPUTED_VALUE"""),0.0)</f>
        <v>0</v>
      </c>
      <c r="G252" s="4">
        <f>IFERROR(__xludf.DUMMYFUNCTION("""COMPUTED_VALUE"""),0.0)</f>
        <v>0</v>
      </c>
      <c r="H252" s="4">
        <f>IFERROR(__xludf.DUMMYFUNCTION("""COMPUTED_VALUE"""),0.0)</f>
        <v>0</v>
      </c>
      <c r="I252" s="4">
        <f>IFERROR(__xludf.DUMMYFUNCTION("""COMPUTED_VALUE"""),0.0)</f>
        <v>0</v>
      </c>
      <c r="J252" s="5">
        <f>IFERROR(__xludf.DUMMYFUNCTION("""COMPUTED_VALUE"""),0.0)</f>
        <v>0</v>
      </c>
      <c r="K252" s="5">
        <f>IFERROR(__xludf.DUMMYFUNCTION("""COMPUTED_VALUE"""),0.0)</f>
        <v>0</v>
      </c>
      <c r="L252" s="5">
        <f>IFERROR(__xludf.DUMMYFUNCTION("""COMPUTED_VALUE"""),0.0)</f>
        <v>0</v>
      </c>
      <c r="M252" s="5">
        <f>IFERROR(__xludf.DUMMYFUNCTION("""COMPUTED_VALUE"""),0.0)</f>
        <v>0</v>
      </c>
      <c r="N252" s="6">
        <f>IFERROR(__xludf.DUMMYFUNCTION("""COMPUTED_VALUE"""),0.0)</f>
        <v>0</v>
      </c>
    </row>
    <row r="253" ht="15.75" customHeight="1">
      <c r="A253" s="3">
        <f>IFERROR(__xludf.DUMMYFUNCTION("""COMPUTED_VALUE"""),44813.0)</f>
        <v>44813</v>
      </c>
      <c r="B253" s="4">
        <f>IFERROR(__xludf.DUMMYFUNCTION("""COMPUTED_VALUE"""),0.0)</f>
        <v>0</v>
      </c>
      <c r="C253" s="4">
        <f>IFERROR(__xludf.DUMMYFUNCTION("""COMPUTED_VALUE"""),0.0)</f>
        <v>0</v>
      </c>
      <c r="D253" s="4">
        <f>IFERROR(__xludf.DUMMYFUNCTION("""COMPUTED_VALUE"""),0.0)</f>
        <v>0</v>
      </c>
      <c r="E253" s="4">
        <f>IFERROR(__xludf.DUMMYFUNCTION("""COMPUTED_VALUE"""),0.0)</f>
        <v>0</v>
      </c>
      <c r="F253" s="4">
        <f>IFERROR(__xludf.DUMMYFUNCTION("""COMPUTED_VALUE"""),0.0)</f>
        <v>0</v>
      </c>
      <c r="G253" s="4">
        <f>IFERROR(__xludf.DUMMYFUNCTION("""COMPUTED_VALUE"""),0.0)</f>
        <v>0</v>
      </c>
      <c r="H253" s="4">
        <f>IFERROR(__xludf.DUMMYFUNCTION("""COMPUTED_VALUE"""),0.0)</f>
        <v>0</v>
      </c>
      <c r="I253" s="4">
        <f>IFERROR(__xludf.DUMMYFUNCTION("""COMPUTED_VALUE"""),0.0)</f>
        <v>0</v>
      </c>
      <c r="J253" s="5">
        <f>IFERROR(__xludf.DUMMYFUNCTION("""COMPUTED_VALUE"""),0.0)</f>
        <v>0</v>
      </c>
      <c r="K253" s="5">
        <f>IFERROR(__xludf.DUMMYFUNCTION("""COMPUTED_VALUE"""),0.0)</f>
        <v>0</v>
      </c>
      <c r="L253" s="5">
        <f>IFERROR(__xludf.DUMMYFUNCTION("""COMPUTED_VALUE"""),0.0)</f>
        <v>0</v>
      </c>
      <c r="M253" s="5">
        <f>IFERROR(__xludf.DUMMYFUNCTION("""COMPUTED_VALUE"""),0.0)</f>
        <v>0</v>
      </c>
      <c r="N253" s="6">
        <f>IFERROR(__xludf.DUMMYFUNCTION("""COMPUTED_VALUE"""),0.0)</f>
        <v>0</v>
      </c>
    </row>
    <row r="254" ht="15.75" customHeight="1">
      <c r="A254" s="3">
        <f>IFERROR(__xludf.DUMMYFUNCTION("""COMPUTED_VALUE"""),44814.0)</f>
        <v>44814</v>
      </c>
      <c r="B254" s="4">
        <f>IFERROR(__xludf.DUMMYFUNCTION("""COMPUTED_VALUE"""),0.0)</f>
        <v>0</v>
      </c>
      <c r="C254" s="4">
        <f>IFERROR(__xludf.DUMMYFUNCTION("""COMPUTED_VALUE"""),0.0)</f>
        <v>0</v>
      </c>
      <c r="D254" s="4">
        <f>IFERROR(__xludf.DUMMYFUNCTION("""COMPUTED_VALUE"""),0.0)</f>
        <v>0</v>
      </c>
      <c r="E254" s="4">
        <f>IFERROR(__xludf.DUMMYFUNCTION("""COMPUTED_VALUE"""),0.0)</f>
        <v>0</v>
      </c>
      <c r="F254" s="4">
        <f>IFERROR(__xludf.DUMMYFUNCTION("""COMPUTED_VALUE"""),0.0)</f>
        <v>0</v>
      </c>
      <c r="G254" s="4">
        <f>IFERROR(__xludf.DUMMYFUNCTION("""COMPUTED_VALUE"""),0.0)</f>
        <v>0</v>
      </c>
      <c r="H254" s="4">
        <f>IFERROR(__xludf.DUMMYFUNCTION("""COMPUTED_VALUE"""),0.0)</f>
        <v>0</v>
      </c>
      <c r="I254" s="4">
        <f>IFERROR(__xludf.DUMMYFUNCTION("""COMPUTED_VALUE"""),0.0)</f>
        <v>0</v>
      </c>
      <c r="J254" s="5">
        <f>IFERROR(__xludf.DUMMYFUNCTION("""COMPUTED_VALUE"""),0.0)</f>
        <v>0</v>
      </c>
      <c r="K254" s="5">
        <f>IFERROR(__xludf.DUMMYFUNCTION("""COMPUTED_VALUE"""),0.0)</f>
        <v>0</v>
      </c>
      <c r="L254" s="5">
        <f>IFERROR(__xludf.DUMMYFUNCTION("""COMPUTED_VALUE"""),0.0)</f>
        <v>0</v>
      </c>
      <c r="M254" s="5">
        <f>IFERROR(__xludf.DUMMYFUNCTION("""COMPUTED_VALUE"""),0.0)</f>
        <v>0</v>
      </c>
      <c r="N254" s="6">
        <f>IFERROR(__xludf.DUMMYFUNCTION("""COMPUTED_VALUE"""),0.0)</f>
        <v>0</v>
      </c>
    </row>
    <row r="255" ht="15.75" customHeight="1">
      <c r="A255" s="3">
        <f>IFERROR(__xludf.DUMMYFUNCTION("""COMPUTED_VALUE"""),44815.0)</f>
        <v>44815</v>
      </c>
      <c r="B255" s="4">
        <f>IFERROR(__xludf.DUMMYFUNCTION("""COMPUTED_VALUE"""),0.0)</f>
        <v>0</v>
      </c>
      <c r="C255" s="4">
        <f>IFERROR(__xludf.DUMMYFUNCTION("""COMPUTED_VALUE"""),0.0)</f>
        <v>0</v>
      </c>
      <c r="D255" s="4">
        <f>IFERROR(__xludf.DUMMYFUNCTION("""COMPUTED_VALUE"""),0.0)</f>
        <v>0</v>
      </c>
      <c r="E255" s="4">
        <f>IFERROR(__xludf.DUMMYFUNCTION("""COMPUTED_VALUE"""),0.0)</f>
        <v>0</v>
      </c>
      <c r="F255" s="4">
        <f>IFERROR(__xludf.DUMMYFUNCTION("""COMPUTED_VALUE"""),0.0)</f>
        <v>0</v>
      </c>
      <c r="G255" s="4">
        <f>IFERROR(__xludf.DUMMYFUNCTION("""COMPUTED_VALUE"""),0.0)</f>
        <v>0</v>
      </c>
      <c r="H255" s="4">
        <f>IFERROR(__xludf.DUMMYFUNCTION("""COMPUTED_VALUE"""),0.0)</f>
        <v>0</v>
      </c>
      <c r="I255" s="4">
        <f>IFERROR(__xludf.DUMMYFUNCTION("""COMPUTED_VALUE"""),0.0)</f>
        <v>0</v>
      </c>
      <c r="J255" s="5">
        <f>IFERROR(__xludf.DUMMYFUNCTION("""COMPUTED_VALUE"""),0.0)</f>
        <v>0</v>
      </c>
      <c r="K255" s="5">
        <f>IFERROR(__xludf.DUMMYFUNCTION("""COMPUTED_VALUE"""),0.0)</f>
        <v>0</v>
      </c>
      <c r="L255" s="5">
        <f>IFERROR(__xludf.DUMMYFUNCTION("""COMPUTED_VALUE"""),0.0)</f>
        <v>0</v>
      </c>
      <c r="M255" s="5">
        <f>IFERROR(__xludf.DUMMYFUNCTION("""COMPUTED_VALUE"""),0.0)</f>
        <v>0</v>
      </c>
      <c r="N255" s="6">
        <f>IFERROR(__xludf.DUMMYFUNCTION("""COMPUTED_VALUE"""),0.0)</f>
        <v>0</v>
      </c>
    </row>
    <row r="256" ht="15.75" customHeight="1">
      <c r="A256" s="3">
        <f>IFERROR(__xludf.DUMMYFUNCTION("""COMPUTED_VALUE"""),44816.0)</f>
        <v>44816</v>
      </c>
      <c r="B256" s="4">
        <f>IFERROR(__xludf.DUMMYFUNCTION("""COMPUTED_VALUE"""),0.0)</f>
        <v>0</v>
      </c>
      <c r="C256" s="4">
        <f>IFERROR(__xludf.DUMMYFUNCTION("""COMPUTED_VALUE"""),0.0)</f>
        <v>0</v>
      </c>
      <c r="D256" s="4">
        <f>IFERROR(__xludf.DUMMYFUNCTION("""COMPUTED_VALUE"""),0.0)</f>
        <v>0</v>
      </c>
      <c r="E256" s="4">
        <f>IFERROR(__xludf.DUMMYFUNCTION("""COMPUTED_VALUE"""),0.0)</f>
        <v>0</v>
      </c>
      <c r="F256" s="4">
        <f>IFERROR(__xludf.DUMMYFUNCTION("""COMPUTED_VALUE"""),0.0)</f>
        <v>0</v>
      </c>
      <c r="G256" s="4">
        <f>IFERROR(__xludf.DUMMYFUNCTION("""COMPUTED_VALUE"""),0.0)</f>
        <v>0</v>
      </c>
      <c r="H256" s="4">
        <f>IFERROR(__xludf.DUMMYFUNCTION("""COMPUTED_VALUE"""),0.0)</f>
        <v>0</v>
      </c>
      <c r="I256" s="4">
        <f>IFERROR(__xludf.DUMMYFUNCTION("""COMPUTED_VALUE"""),0.0)</f>
        <v>0</v>
      </c>
      <c r="J256" s="5">
        <f>IFERROR(__xludf.DUMMYFUNCTION("""COMPUTED_VALUE"""),0.0)</f>
        <v>0</v>
      </c>
      <c r="K256" s="5">
        <f>IFERROR(__xludf.DUMMYFUNCTION("""COMPUTED_VALUE"""),0.0)</f>
        <v>0</v>
      </c>
      <c r="L256" s="5">
        <f>IFERROR(__xludf.DUMMYFUNCTION("""COMPUTED_VALUE"""),0.0)</f>
        <v>0</v>
      </c>
      <c r="M256" s="5">
        <f>IFERROR(__xludf.DUMMYFUNCTION("""COMPUTED_VALUE"""),0.0)</f>
        <v>0</v>
      </c>
      <c r="N256" s="6">
        <f>IFERROR(__xludf.DUMMYFUNCTION("""COMPUTED_VALUE"""),0.0)</f>
        <v>0</v>
      </c>
    </row>
    <row r="257" ht="15.75" customHeight="1">
      <c r="A257" s="3">
        <f>IFERROR(__xludf.DUMMYFUNCTION("""COMPUTED_VALUE"""),44817.0)</f>
        <v>44817</v>
      </c>
      <c r="B257" s="4">
        <f>IFERROR(__xludf.DUMMYFUNCTION("""COMPUTED_VALUE"""),0.0)</f>
        <v>0</v>
      </c>
      <c r="C257" s="4">
        <f>IFERROR(__xludf.DUMMYFUNCTION("""COMPUTED_VALUE"""),0.0)</f>
        <v>0</v>
      </c>
      <c r="D257" s="4">
        <f>IFERROR(__xludf.DUMMYFUNCTION("""COMPUTED_VALUE"""),0.0)</f>
        <v>0</v>
      </c>
      <c r="E257" s="4">
        <f>IFERROR(__xludf.DUMMYFUNCTION("""COMPUTED_VALUE"""),0.0)</f>
        <v>0</v>
      </c>
      <c r="F257" s="4">
        <f>IFERROR(__xludf.DUMMYFUNCTION("""COMPUTED_VALUE"""),0.0)</f>
        <v>0</v>
      </c>
      <c r="G257" s="4">
        <f>IFERROR(__xludf.DUMMYFUNCTION("""COMPUTED_VALUE"""),0.0)</f>
        <v>0</v>
      </c>
      <c r="H257" s="4">
        <f>IFERROR(__xludf.DUMMYFUNCTION("""COMPUTED_VALUE"""),0.0)</f>
        <v>0</v>
      </c>
      <c r="I257" s="4">
        <f>IFERROR(__xludf.DUMMYFUNCTION("""COMPUTED_VALUE"""),0.0)</f>
        <v>0</v>
      </c>
      <c r="J257" s="5">
        <f>IFERROR(__xludf.DUMMYFUNCTION("""COMPUTED_VALUE"""),0.0)</f>
        <v>0</v>
      </c>
      <c r="K257" s="5">
        <f>IFERROR(__xludf.DUMMYFUNCTION("""COMPUTED_VALUE"""),0.0)</f>
        <v>0</v>
      </c>
      <c r="L257" s="5">
        <f>IFERROR(__xludf.DUMMYFUNCTION("""COMPUTED_VALUE"""),0.0)</f>
        <v>0</v>
      </c>
      <c r="M257" s="5">
        <f>IFERROR(__xludf.DUMMYFUNCTION("""COMPUTED_VALUE"""),0.0)</f>
        <v>0</v>
      </c>
      <c r="N257" s="6">
        <f>IFERROR(__xludf.DUMMYFUNCTION("""COMPUTED_VALUE"""),0.0)</f>
        <v>0</v>
      </c>
    </row>
    <row r="258" ht="15.75" customHeight="1">
      <c r="A258" s="3">
        <f>IFERROR(__xludf.DUMMYFUNCTION("""COMPUTED_VALUE"""),44818.0)</f>
        <v>44818</v>
      </c>
      <c r="B258" s="4">
        <f>IFERROR(__xludf.DUMMYFUNCTION("""COMPUTED_VALUE"""),0.0)</f>
        <v>0</v>
      </c>
      <c r="C258" s="4">
        <f>IFERROR(__xludf.DUMMYFUNCTION("""COMPUTED_VALUE"""),0.0)</f>
        <v>0</v>
      </c>
      <c r="D258" s="4">
        <f>IFERROR(__xludf.DUMMYFUNCTION("""COMPUTED_VALUE"""),0.0)</f>
        <v>0</v>
      </c>
      <c r="E258" s="4">
        <f>IFERROR(__xludf.DUMMYFUNCTION("""COMPUTED_VALUE"""),0.0)</f>
        <v>0</v>
      </c>
      <c r="F258" s="4">
        <f>IFERROR(__xludf.DUMMYFUNCTION("""COMPUTED_VALUE"""),0.0)</f>
        <v>0</v>
      </c>
      <c r="G258" s="4">
        <f>IFERROR(__xludf.DUMMYFUNCTION("""COMPUTED_VALUE"""),0.0)</f>
        <v>0</v>
      </c>
      <c r="H258" s="4">
        <f>IFERROR(__xludf.DUMMYFUNCTION("""COMPUTED_VALUE"""),0.0)</f>
        <v>0</v>
      </c>
      <c r="I258" s="4">
        <f>IFERROR(__xludf.DUMMYFUNCTION("""COMPUTED_VALUE"""),0.0)</f>
        <v>0</v>
      </c>
      <c r="J258" s="5">
        <f>IFERROR(__xludf.DUMMYFUNCTION("""COMPUTED_VALUE"""),0.0)</f>
        <v>0</v>
      </c>
      <c r="K258" s="5">
        <f>IFERROR(__xludf.DUMMYFUNCTION("""COMPUTED_VALUE"""),0.0)</f>
        <v>0</v>
      </c>
      <c r="L258" s="5">
        <f>IFERROR(__xludf.DUMMYFUNCTION("""COMPUTED_VALUE"""),0.0)</f>
        <v>0</v>
      </c>
      <c r="M258" s="5">
        <f>IFERROR(__xludf.DUMMYFUNCTION("""COMPUTED_VALUE"""),0.0)</f>
        <v>0</v>
      </c>
      <c r="N258" s="6">
        <f>IFERROR(__xludf.DUMMYFUNCTION("""COMPUTED_VALUE"""),0.0)</f>
        <v>0</v>
      </c>
    </row>
    <row r="259" ht="15.75" customHeight="1">
      <c r="A259" s="3">
        <f>IFERROR(__xludf.DUMMYFUNCTION("""COMPUTED_VALUE"""),44819.0)</f>
        <v>44819</v>
      </c>
      <c r="B259" s="4">
        <f>IFERROR(__xludf.DUMMYFUNCTION("""COMPUTED_VALUE"""),0.0)</f>
        <v>0</v>
      </c>
      <c r="C259" s="4">
        <f>IFERROR(__xludf.DUMMYFUNCTION("""COMPUTED_VALUE"""),0.0)</f>
        <v>0</v>
      </c>
      <c r="D259" s="4">
        <f>IFERROR(__xludf.DUMMYFUNCTION("""COMPUTED_VALUE"""),0.0)</f>
        <v>0</v>
      </c>
      <c r="E259" s="4">
        <f>IFERROR(__xludf.DUMMYFUNCTION("""COMPUTED_VALUE"""),0.0)</f>
        <v>0</v>
      </c>
      <c r="F259" s="4">
        <f>IFERROR(__xludf.DUMMYFUNCTION("""COMPUTED_VALUE"""),0.0)</f>
        <v>0</v>
      </c>
      <c r="G259" s="4">
        <f>IFERROR(__xludf.DUMMYFUNCTION("""COMPUTED_VALUE"""),0.0)</f>
        <v>0</v>
      </c>
      <c r="H259" s="4">
        <f>IFERROR(__xludf.DUMMYFUNCTION("""COMPUTED_VALUE"""),0.0)</f>
        <v>0</v>
      </c>
      <c r="I259" s="4">
        <f>IFERROR(__xludf.DUMMYFUNCTION("""COMPUTED_VALUE"""),0.0)</f>
        <v>0</v>
      </c>
      <c r="J259" s="5">
        <f>IFERROR(__xludf.DUMMYFUNCTION("""COMPUTED_VALUE"""),0.0)</f>
        <v>0</v>
      </c>
      <c r="K259" s="5">
        <f>IFERROR(__xludf.DUMMYFUNCTION("""COMPUTED_VALUE"""),0.0)</f>
        <v>0</v>
      </c>
      <c r="L259" s="5">
        <f>IFERROR(__xludf.DUMMYFUNCTION("""COMPUTED_VALUE"""),0.0)</f>
        <v>0</v>
      </c>
      <c r="M259" s="5">
        <f>IFERROR(__xludf.DUMMYFUNCTION("""COMPUTED_VALUE"""),0.0)</f>
        <v>0</v>
      </c>
      <c r="N259" s="6">
        <f>IFERROR(__xludf.DUMMYFUNCTION("""COMPUTED_VALUE"""),0.0)</f>
        <v>0</v>
      </c>
    </row>
    <row r="260" ht="15.75" customHeight="1">
      <c r="A260" s="3">
        <f>IFERROR(__xludf.DUMMYFUNCTION("""COMPUTED_VALUE"""),44820.0)</f>
        <v>44820</v>
      </c>
      <c r="B260" s="4">
        <f>IFERROR(__xludf.DUMMYFUNCTION("""COMPUTED_VALUE"""),0.0)</f>
        <v>0</v>
      </c>
      <c r="C260" s="4">
        <f>IFERROR(__xludf.DUMMYFUNCTION("""COMPUTED_VALUE"""),0.0)</f>
        <v>0</v>
      </c>
      <c r="D260" s="4">
        <f>IFERROR(__xludf.DUMMYFUNCTION("""COMPUTED_VALUE"""),0.0)</f>
        <v>0</v>
      </c>
      <c r="E260" s="4">
        <f>IFERROR(__xludf.DUMMYFUNCTION("""COMPUTED_VALUE"""),0.0)</f>
        <v>0</v>
      </c>
      <c r="F260" s="4">
        <f>IFERROR(__xludf.DUMMYFUNCTION("""COMPUTED_VALUE"""),0.0)</f>
        <v>0</v>
      </c>
      <c r="G260" s="4">
        <f>IFERROR(__xludf.DUMMYFUNCTION("""COMPUTED_VALUE"""),0.0)</f>
        <v>0</v>
      </c>
      <c r="H260" s="4">
        <f>IFERROR(__xludf.DUMMYFUNCTION("""COMPUTED_VALUE"""),0.0)</f>
        <v>0</v>
      </c>
      <c r="I260" s="4">
        <f>IFERROR(__xludf.DUMMYFUNCTION("""COMPUTED_VALUE"""),0.0)</f>
        <v>0</v>
      </c>
      <c r="J260" s="5">
        <f>IFERROR(__xludf.DUMMYFUNCTION("""COMPUTED_VALUE"""),0.0)</f>
        <v>0</v>
      </c>
      <c r="K260" s="5">
        <f>IFERROR(__xludf.DUMMYFUNCTION("""COMPUTED_VALUE"""),0.0)</f>
        <v>0</v>
      </c>
      <c r="L260" s="5">
        <f>IFERROR(__xludf.DUMMYFUNCTION("""COMPUTED_VALUE"""),0.0)</f>
        <v>0</v>
      </c>
      <c r="M260" s="5">
        <f>IFERROR(__xludf.DUMMYFUNCTION("""COMPUTED_VALUE"""),0.0)</f>
        <v>0</v>
      </c>
      <c r="N260" s="6">
        <f>IFERROR(__xludf.DUMMYFUNCTION("""COMPUTED_VALUE"""),0.0)</f>
        <v>0</v>
      </c>
    </row>
    <row r="261" ht="15.75" customHeight="1">
      <c r="A261" s="3">
        <f>IFERROR(__xludf.DUMMYFUNCTION("""COMPUTED_VALUE"""),44821.0)</f>
        <v>44821</v>
      </c>
      <c r="B261" s="4">
        <f>IFERROR(__xludf.DUMMYFUNCTION("""COMPUTED_VALUE"""),0.0)</f>
        <v>0</v>
      </c>
      <c r="C261" s="4">
        <f>IFERROR(__xludf.DUMMYFUNCTION("""COMPUTED_VALUE"""),0.0)</f>
        <v>0</v>
      </c>
      <c r="D261" s="4">
        <f>IFERROR(__xludf.DUMMYFUNCTION("""COMPUTED_VALUE"""),0.0)</f>
        <v>0</v>
      </c>
      <c r="E261" s="4">
        <f>IFERROR(__xludf.DUMMYFUNCTION("""COMPUTED_VALUE"""),0.0)</f>
        <v>0</v>
      </c>
      <c r="F261" s="4">
        <f>IFERROR(__xludf.DUMMYFUNCTION("""COMPUTED_VALUE"""),0.0)</f>
        <v>0</v>
      </c>
      <c r="G261" s="4">
        <f>IFERROR(__xludf.DUMMYFUNCTION("""COMPUTED_VALUE"""),0.0)</f>
        <v>0</v>
      </c>
      <c r="H261" s="4">
        <f>IFERROR(__xludf.DUMMYFUNCTION("""COMPUTED_VALUE"""),0.0)</f>
        <v>0</v>
      </c>
      <c r="I261" s="4">
        <f>IFERROR(__xludf.DUMMYFUNCTION("""COMPUTED_VALUE"""),0.0)</f>
        <v>0</v>
      </c>
      <c r="J261" s="5">
        <f>IFERROR(__xludf.DUMMYFUNCTION("""COMPUTED_VALUE"""),0.0)</f>
        <v>0</v>
      </c>
      <c r="K261" s="5">
        <f>IFERROR(__xludf.DUMMYFUNCTION("""COMPUTED_VALUE"""),0.0)</f>
        <v>0</v>
      </c>
      <c r="L261" s="5">
        <f>IFERROR(__xludf.DUMMYFUNCTION("""COMPUTED_VALUE"""),0.0)</f>
        <v>0</v>
      </c>
      <c r="M261" s="5">
        <f>IFERROR(__xludf.DUMMYFUNCTION("""COMPUTED_VALUE"""),0.0)</f>
        <v>0</v>
      </c>
      <c r="N261" s="6">
        <f>IFERROR(__xludf.DUMMYFUNCTION("""COMPUTED_VALUE"""),0.0)</f>
        <v>0</v>
      </c>
    </row>
    <row r="262" ht="15.75" customHeight="1">
      <c r="A262" s="3">
        <f>IFERROR(__xludf.DUMMYFUNCTION("""COMPUTED_VALUE"""),44822.0)</f>
        <v>44822</v>
      </c>
      <c r="B262" s="4">
        <f>IFERROR(__xludf.DUMMYFUNCTION("""COMPUTED_VALUE"""),0.0)</f>
        <v>0</v>
      </c>
      <c r="C262" s="4">
        <f>IFERROR(__xludf.DUMMYFUNCTION("""COMPUTED_VALUE"""),0.0)</f>
        <v>0</v>
      </c>
      <c r="D262" s="4">
        <f>IFERROR(__xludf.DUMMYFUNCTION("""COMPUTED_VALUE"""),0.0)</f>
        <v>0</v>
      </c>
      <c r="E262" s="4">
        <f>IFERROR(__xludf.DUMMYFUNCTION("""COMPUTED_VALUE"""),0.0)</f>
        <v>0</v>
      </c>
      <c r="F262" s="4">
        <f>IFERROR(__xludf.DUMMYFUNCTION("""COMPUTED_VALUE"""),0.0)</f>
        <v>0</v>
      </c>
      <c r="G262" s="4">
        <f>IFERROR(__xludf.DUMMYFUNCTION("""COMPUTED_VALUE"""),0.0)</f>
        <v>0</v>
      </c>
      <c r="H262" s="4">
        <f>IFERROR(__xludf.DUMMYFUNCTION("""COMPUTED_VALUE"""),0.0)</f>
        <v>0</v>
      </c>
      <c r="I262" s="4">
        <f>IFERROR(__xludf.DUMMYFUNCTION("""COMPUTED_VALUE"""),0.0)</f>
        <v>0</v>
      </c>
      <c r="J262" s="5">
        <f>IFERROR(__xludf.DUMMYFUNCTION("""COMPUTED_VALUE"""),0.0)</f>
        <v>0</v>
      </c>
      <c r="K262" s="5">
        <f>IFERROR(__xludf.DUMMYFUNCTION("""COMPUTED_VALUE"""),0.0)</f>
        <v>0</v>
      </c>
      <c r="L262" s="5">
        <f>IFERROR(__xludf.DUMMYFUNCTION("""COMPUTED_VALUE"""),0.0)</f>
        <v>0</v>
      </c>
      <c r="M262" s="5">
        <f>IFERROR(__xludf.DUMMYFUNCTION("""COMPUTED_VALUE"""),0.0)</f>
        <v>0</v>
      </c>
      <c r="N262" s="6">
        <f>IFERROR(__xludf.DUMMYFUNCTION("""COMPUTED_VALUE"""),0.0)</f>
        <v>0</v>
      </c>
    </row>
    <row r="263" ht="15.75" customHeight="1">
      <c r="A263" s="3">
        <f>IFERROR(__xludf.DUMMYFUNCTION("""COMPUTED_VALUE"""),44823.0)</f>
        <v>44823</v>
      </c>
      <c r="B263" s="4">
        <f>IFERROR(__xludf.DUMMYFUNCTION("""COMPUTED_VALUE"""),0.0)</f>
        <v>0</v>
      </c>
      <c r="C263" s="4">
        <f>IFERROR(__xludf.DUMMYFUNCTION("""COMPUTED_VALUE"""),0.0)</f>
        <v>0</v>
      </c>
      <c r="D263" s="4">
        <f>IFERROR(__xludf.DUMMYFUNCTION("""COMPUTED_VALUE"""),0.0)</f>
        <v>0</v>
      </c>
      <c r="E263" s="4">
        <f>IFERROR(__xludf.DUMMYFUNCTION("""COMPUTED_VALUE"""),0.0)</f>
        <v>0</v>
      </c>
      <c r="F263" s="4">
        <f>IFERROR(__xludf.DUMMYFUNCTION("""COMPUTED_VALUE"""),0.0)</f>
        <v>0</v>
      </c>
      <c r="G263" s="4">
        <f>IFERROR(__xludf.DUMMYFUNCTION("""COMPUTED_VALUE"""),0.0)</f>
        <v>0</v>
      </c>
      <c r="H263" s="4">
        <f>IFERROR(__xludf.DUMMYFUNCTION("""COMPUTED_VALUE"""),0.0)</f>
        <v>0</v>
      </c>
      <c r="I263" s="4">
        <f>IFERROR(__xludf.DUMMYFUNCTION("""COMPUTED_VALUE"""),0.0)</f>
        <v>0</v>
      </c>
      <c r="J263" s="5">
        <f>IFERROR(__xludf.DUMMYFUNCTION("""COMPUTED_VALUE"""),0.0)</f>
        <v>0</v>
      </c>
      <c r="K263" s="5">
        <f>IFERROR(__xludf.DUMMYFUNCTION("""COMPUTED_VALUE"""),0.0)</f>
        <v>0</v>
      </c>
      <c r="L263" s="5">
        <f>IFERROR(__xludf.DUMMYFUNCTION("""COMPUTED_VALUE"""),0.0)</f>
        <v>0</v>
      </c>
      <c r="M263" s="5">
        <f>IFERROR(__xludf.DUMMYFUNCTION("""COMPUTED_VALUE"""),0.0)</f>
        <v>0</v>
      </c>
      <c r="N263" s="6">
        <f>IFERROR(__xludf.DUMMYFUNCTION("""COMPUTED_VALUE"""),0.0)</f>
        <v>0</v>
      </c>
    </row>
    <row r="264" ht="15.75" customHeight="1">
      <c r="A264" s="3">
        <f>IFERROR(__xludf.DUMMYFUNCTION("""COMPUTED_VALUE"""),44824.0)</f>
        <v>44824</v>
      </c>
      <c r="B264" s="4">
        <f>IFERROR(__xludf.DUMMYFUNCTION("""COMPUTED_VALUE"""),0.0)</f>
        <v>0</v>
      </c>
      <c r="C264" s="4">
        <f>IFERROR(__xludf.DUMMYFUNCTION("""COMPUTED_VALUE"""),0.0)</f>
        <v>0</v>
      </c>
      <c r="D264" s="4">
        <f>IFERROR(__xludf.DUMMYFUNCTION("""COMPUTED_VALUE"""),0.0)</f>
        <v>0</v>
      </c>
      <c r="E264" s="4">
        <f>IFERROR(__xludf.DUMMYFUNCTION("""COMPUTED_VALUE"""),0.0)</f>
        <v>0</v>
      </c>
      <c r="F264" s="4">
        <f>IFERROR(__xludf.DUMMYFUNCTION("""COMPUTED_VALUE"""),0.0)</f>
        <v>0</v>
      </c>
      <c r="G264" s="4">
        <f>IFERROR(__xludf.DUMMYFUNCTION("""COMPUTED_VALUE"""),0.0)</f>
        <v>0</v>
      </c>
      <c r="H264" s="4">
        <f>IFERROR(__xludf.DUMMYFUNCTION("""COMPUTED_VALUE"""),0.0)</f>
        <v>0</v>
      </c>
      <c r="I264" s="4">
        <f>IFERROR(__xludf.DUMMYFUNCTION("""COMPUTED_VALUE"""),0.0)</f>
        <v>0</v>
      </c>
      <c r="J264" s="5">
        <f>IFERROR(__xludf.DUMMYFUNCTION("""COMPUTED_VALUE"""),0.0)</f>
        <v>0</v>
      </c>
      <c r="K264" s="5">
        <f>IFERROR(__xludf.DUMMYFUNCTION("""COMPUTED_VALUE"""),0.0)</f>
        <v>0</v>
      </c>
      <c r="L264" s="5">
        <f>IFERROR(__xludf.DUMMYFUNCTION("""COMPUTED_VALUE"""),0.0)</f>
        <v>0</v>
      </c>
      <c r="M264" s="5">
        <f>IFERROR(__xludf.DUMMYFUNCTION("""COMPUTED_VALUE"""),0.0)</f>
        <v>0</v>
      </c>
      <c r="N264" s="6">
        <f>IFERROR(__xludf.DUMMYFUNCTION("""COMPUTED_VALUE"""),0.0)</f>
        <v>0</v>
      </c>
    </row>
    <row r="265" ht="15.75" customHeight="1">
      <c r="A265" s="3">
        <f>IFERROR(__xludf.DUMMYFUNCTION("""COMPUTED_VALUE"""),44825.0)</f>
        <v>44825</v>
      </c>
      <c r="B265" s="4">
        <f>IFERROR(__xludf.DUMMYFUNCTION("""COMPUTED_VALUE"""),0.0)</f>
        <v>0</v>
      </c>
      <c r="C265" s="4">
        <f>IFERROR(__xludf.DUMMYFUNCTION("""COMPUTED_VALUE"""),0.0)</f>
        <v>0</v>
      </c>
      <c r="D265" s="4">
        <f>IFERROR(__xludf.DUMMYFUNCTION("""COMPUTED_VALUE"""),0.0)</f>
        <v>0</v>
      </c>
      <c r="E265" s="4">
        <f>IFERROR(__xludf.DUMMYFUNCTION("""COMPUTED_VALUE"""),0.0)</f>
        <v>0</v>
      </c>
      <c r="F265" s="4">
        <f>IFERROR(__xludf.DUMMYFUNCTION("""COMPUTED_VALUE"""),0.0)</f>
        <v>0</v>
      </c>
      <c r="G265" s="4">
        <f>IFERROR(__xludf.DUMMYFUNCTION("""COMPUTED_VALUE"""),0.0)</f>
        <v>0</v>
      </c>
      <c r="H265" s="4">
        <f>IFERROR(__xludf.DUMMYFUNCTION("""COMPUTED_VALUE"""),0.0)</f>
        <v>0</v>
      </c>
      <c r="I265" s="4">
        <f>IFERROR(__xludf.DUMMYFUNCTION("""COMPUTED_VALUE"""),0.0)</f>
        <v>0</v>
      </c>
      <c r="J265" s="5">
        <f>IFERROR(__xludf.DUMMYFUNCTION("""COMPUTED_VALUE"""),0.0)</f>
        <v>0</v>
      </c>
      <c r="K265" s="5">
        <f>IFERROR(__xludf.DUMMYFUNCTION("""COMPUTED_VALUE"""),0.0)</f>
        <v>0</v>
      </c>
      <c r="L265" s="5">
        <f>IFERROR(__xludf.DUMMYFUNCTION("""COMPUTED_VALUE"""),0.0)</f>
        <v>0</v>
      </c>
      <c r="M265" s="5">
        <f>IFERROR(__xludf.DUMMYFUNCTION("""COMPUTED_VALUE"""),0.0)</f>
        <v>0</v>
      </c>
      <c r="N265" s="6">
        <f>IFERROR(__xludf.DUMMYFUNCTION("""COMPUTED_VALUE"""),0.0)</f>
        <v>0</v>
      </c>
    </row>
    <row r="266" ht="15.75" customHeight="1">
      <c r="A266" s="3">
        <f>IFERROR(__xludf.DUMMYFUNCTION("""COMPUTED_VALUE"""),44826.0)</f>
        <v>44826</v>
      </c>
      <c r="B266" s="4">
        <f>IFERROR(__xludf.DUMMYFUNCTION("""COMPUTED_VALUE"""),0.0)</f>
        <v>0</v>
      </c>
      <c r="C266" s="4">
        <f>IFERROR(__xludf.DUMMYFUNCTION("""COMPUTED_VALUE"""),0.0)</f>
        <v>0</v>
      </c>
      <c r="D266" s="4">
        <f>IFERROR(__xludf.DUMMYFUNCTION("""COMPUTED_VALUE"""),0.0)</f>
        <v>0</v>
      </c>
      <c r="E266" s="4">
        <f>IFERROR(__xludf.DUMMYFUNCTION("""COMPUTED_VALUE"""),0.0)</f>
        <v>0</v>
      </c>
      <c r="F266" s="4">
        <f>IFERROR(__xludf.DUMMYFUNCTION("""COMPUTED_VALUE"""),0.0)</f>
        <v>0</v>
      </c>
      <c r="G266" s="4">
        <f>IFERROR(__xludf.DUMMYFUNCTION("""COMPUTED_VALUE"""),0.0)</f>
        <v>0</v>
      </c>
      <c r="H266" s="4">
        <f>IFERROR(__xludf.DUMMYFUNCTION("""COMPUTED_VALUE"""),0.0)</f>
        <v>0</v>
      </c>
      <c r="I266" s="4">
        <f>IFERROR(__xludf.DUMMYFUNCTION("""COMPUTED_VALUE"""),0.0)</f>
        <v>0</v>
      </c>
      <c r="J266" s="5">
        <f>IFERROR(__xludf.DUMMYFUNCTION("""COMPUTED_VALUE"""),0.0)</f>
        <v>0</v>
      </c>
      <c r="K266" s="5">
        <f>IFERROR(__xludf.DUMMYFUNCTION("""COMPUTED_VALUE"""),0.0)</f>
        <v>0</v>
      </c>
      <c r="L266" s="5">
        <f>IFERROR(__xludf.DUMMYFUNCTION("""COMPUTED_VALUE"""),0.0)</f>
        <v>0</v>
      </c>
      <c r="M266" s="5">
        <f>IFERROR(__xludf.DUMMYFUNCTION("""COMPUTED_VALUE"""),0.0)</f>
        <v>0</v>
      </c>
      <c r="N266" s="6">
        <f>IFERROR(__xludf.DUMMYFUNCTION("""COMPUTED_VALUE"""),0.0)</f>
        <v>0</v>
      </c>
    </row>
    <row r="267" ht="15.75" customHeight="1">
      <c r="A267" s="3">
        <f>IFERROR(__xludf.DUMMYFUNCTION("""COMPUTED_VALUE"""),44827.0)</f>
        <v>44827</v>
      </c>
      <c r="B267" s="4">
        <f>IFERROR(__xludf.DUMMYFUNCTION("""COMPUTED_VALUE"""),0.0)</f>
        <v>0</v>
      </c>
      <c r="C267" s="4">
        <f>IFERROR(__xludf.DUMMYFUNCTION("""COMPUTED_VALUE"""),0.0)</f>
        <v>0</v>
      </c>
      <c r="D267" s="4">
        <f>IFERROR(__xludf.DUMMYFUNCTION("""COMPUTED_VALUE"""),0.0)</f>
        <v>0</v>
      </c>
      <c r="E267" s="4">
        <f>IFERROR(__xludf.DUMMYFUNCTION("""COMPUTED_VALUE"""),0.0)</f>
        <v>0</v>
      </c>
      <c r="F267" s="4">
        <f>IFERROR(__xludf.DUMMYFUNCTION("""COMPUTED_VALUE"""),0.0)</f>
        <v>0</v>
      </c>
      <c r="G267" s="4">
        <f>IFERROR(__xludf.DUMMYFUNCTION("""COMPUTED_VALUE"""),0.0)</f>
        <v>0</v>
      </c>
      <c r="H267" s="4">
        <f>IFERROR(__xludf.DUMMYFUNCTION("""COMPUTED_VALUE"""),0.0)</f>
        <v>0</v>
      </c>
      <c r="I267" s="4">
        <f>IFERROR(__xludf.DUMMYFUNCTION("""COMPUTED_VALUE"""),0.0)</f>
        <v>0</v>
      </c>
      <c r="J267" s="5">
        <f>IFERROR(__xludf.DUMMYFUNCTION("""COMPUTED_VALUE"""),0.0)</f>
        <v>0</v>
      </c>
      <c r="K267" s="5">
        <f>IFERROR(__xludf.DUMMYFUNCTION("""COMPUTED_VALUE"""),0.0)</f>
        <v>0</v>
      </c>
      <c r="L267" s="5">
        <f>IFERROR(__xludf.DUMMYFUNCTION("""COMPUTED_VALUE"""),0.0)</f>
        <v>0</v>
      </c>
      <c r="M267" s="5">
        <f>IFERROR(__xludf.DUMMYFUNCTION("""COMPUTED_VALUE"""),0.0)</f>
        <v>0</v>
      </c>
      <c r="N267" s="6">
        <f>IFERROR(__xludf.DUMMYFUNCTION("""COMPUTED_VALUE"""),0.0)</f>
        <v>0</v>
      </c>
    </row>
    <row r="268" ht="15.75" customHeight="1">
      <c r="A268" s="3">
        <f>IFERROR(__xludf.DUMMYFUNCTION("""COMPUTED_VALUE"""),44828.0)</f>
        <v>44828</v>
      </c>
      <c r="B268" s="4">
        <f>IFERROR(__xludf.DUMMYFUNCTION("""COMPUTED_VALUE"""),0.0)</f>
        <v>0</v>
      </c>
      <c r="C268" s="4">
        <f>IFERROR(__xludf.DUMMYFUNCTION("""COMPUTED_VALUE"""),0.0)</f>
        <v>0</v>
      </c>
      <c r="D268" s="4">
        <f>IFERROR(__xludf.DUMMYFUNCTION("""COMPUTED_VALUE"""),0.0)</f>
        <v>0</v>
      </c>
      <c r="E268" s="4">
        <f>IFERROR(__xludf.DUMMYFUNCTION("""COMPUTED_VALUE"""),0.0)</f>
        <v>0</v>
      </c>
      <c r="F268" s="4">
        <f>IFERROR(__xludf.DUMMYFUNCTION("""COMPUTED_VALUE"""),0.0)</f>
        <v>0</v>
      </c>
      <c r="G268" s="4">
        <f>IFERROR(__xludf.DUMMYFUNCTION("""COMPUTED_VALUE"""),0.0)</f>
        <v>0</v>
      </c>
      <c r="H268" s="4">
        <f>IFERROR(__xludf.DUMMYFUNCTION("""COMPUTED_VALUE"""),0.0)</f>
        <v>0</v>
      </c>
      <c r="I268" s="4">
        <f>IFERROR(__xludf.DUMMYFUNCTION("""COMPUTED_VALUE"""),0.0)</f>
        <v>0</v>
      </c>
      <c r="J268" s="5">
        <f>IFERROR(__xludf.DUMMYFUNCTION("""COMPUTED_VALUE"""),0.0)</f>
        <v>0</v>
      </c>
      <c r="K268" s="5">
        <f>IFERROR(__xludf.DUMMYFUNCTION("""COMPUTED_VALUE"""),0.0)</f>
        <v>0</v>
      </c>
      <c r="L268" s="5">
        <f>IFERROR(__xludf.DUMMYFUNCTION("""COMPUTED_VALUE"""),0.0)</f>
        <v>0</v>
      </c>
      <c r="M268" s="5">
        <f>IFERROR(__xludf.DUMMYFUNCTION("""COMPUTED_VALUE"""),0.0)</f>
        <v>0</v>
      </c>
      <c r="N268" s="6">
        <f>IFERROR(__xludf.DUMMYFUNCTION("""COMPUTED_VALUE"""),0.0)</f>
        <v>0</v>
      </c>
    </row>
    <row r="269" ht="15.75" customHeight="1">
      <c r="A269" s="3">
        <f>IFERROR(__xludf.DUMMYFUNCTION("""COMPUTED_VALUE"""),44829.0)</f>
        <v>44829</v>
      </c>
      <c r="B269" s="4">
        <f>IFERROR(__xludf.DUMMYFUNCTION("""COMPUTED_VALUE"""),0.0)</f>
        <v>0</v>
      </c>
      <c r="C269" s="4">
        <f>IFERROR(__xludf.DUMMYFUNCTION("""COMPUTED_VALUE"""),0.0)</f>
        <v>0</v>
      </c>
      <c r="D269" s="4">
        <f>IFERROR(__xludf.DUMMYFUNCTION("""COMPUTED_VALUE"""),0.0)</f>
        <v>0</v>
      </c>
      <c r="E269" s="4">
        <f>IFERROR(__xludf.DUMMYFUNCTION("""COMPUTED_VALUE"""),0.0)</f>
        <v>0</v>
      </c>
      <c r="F269" s="4">
        <f>IFERROR(__xludf.DUMMYFUNCTION("""COMPUTED_VALUE"""),0.0)</f>
        <v>0</v>
      </c>
      <c r="G269" s="4">
        <f>IFERROR(__xludf.DUMMYFUNCTION("""COMPUTED_VALUE"""),0.0)</f>
        <v>0</v>
      </c>
      <c r="H269" s="4">
        <f>IFERROR(__xludf.DUMMYFUNCTION("""COMPUTED_VALUE"""),0.0)</f>
        <v>0</v>
      </c>
      <c r="I269" s="4">
        <f>IFERROR(__xludf.DUMMYFUNCTION("""COMPUTED_VALUE"""),0.0)</f>
        <v>0</v>
      </c>
      <c r="J269" s="5">
        <f>IFERROR(__xludf.DUMMYFUNCTION("""COMPUTED_VALUE"""),0.0)</f>
        <v>0</v>
      </c>
      <c r="K269" s="5">
        <f>IFERROR(__xludf.DUMMYFUNCTION("""COMPUTED_VALUE"""),0.0)</f>
        <v>0</v>
      </c>
      <c r="L269" s="5">
        <f>IFERROR(__xludf.DUMMYFUNCTION("""COMPUTED_VALUE"""),0.0)</f>
        <v>0</v>
      </c>
      <c r="M269" s="5">
        <f>IFERROR(__xludf.DUMMYFUNCTION("""COMPUTED_VALUE"""),0.0)</f>
        <v>0</v>
      </c>
      <c r="N269" s="6">
        <f>IFERROR(__xludf.DUMMYFUNCTION("""COMPUTED_VALUE"""),0.0)</f>
        <v>0</v>
      </c>
    </row>
    <row r="270" ht="15.75" customHeight="1">
      <c r="A270" s="3">
        <f>IFERROR(__xludf.DUMMYFUNCTION("""COMPUTED_VALUE"""),44830.0)</f>
        <v>44830</v>
      </c>
      <c r="B270" s="4">
        <f>IFERROR(__xludf.DUMMYFUNCTION("""COMPUTED_VALUE"""),0.0)</f>
        <v>0</v>
      </c>
      <c r="C270" s="4">
        <f>IFERROR(__xludf.DUMMYFUNCTION("""COMPUTED_VALUE"""),0.0)</f>
        <v>0</v>
      </c>
      <c r="D270" s="4">
        <f>IFERROR(__xludf.DUMMYFUNCTION("""COMPUTED_VALUE"""),0.0)</f>
        <v>0</v>
      </c>
      <c r="E270" s="4">
        <f>IFERROR(__xludf.DUMMYFUNCTION("""COMPUTED_VALUE"""),0.0)</f>
        <v>0</v>
      </c>
      <c r="F270" s="4">
        <f>IFERROR(__xludf.DUMMYFUNCTION("""COMPUTED_VALUE"""),0.0)</f>
        <v>0</v>
      </c>
      <c r="G270" s="4">
        <f>IFERROR(__xludf.DUMMYFUNCTION("""COMPUTED_VALUE"""),0.0)</f>
        <v>0</v>
      </c>
      <c r="H270" s="4">
        <f>IFERROR(__xludf.DUMMYFUNCTION("""COMPUTED_VALUE"""),0.0)</f>
        <v>0</v>
      </c>
      <c r="I270" s="4">
        <f>IFERROR(__xludf.DUMMYFUNCTION("""COMPUTED_VALUE"""),0.0)</f>
        <v>0</v>
      </c>
      <c r="J270" s="5">
        <f>IFERROR(__xludf.DUMMYFUNCTION("""COMPUTED_VALUE"""),0.0)</f>
        <v>0</v>
      </c>
      <c r="K270" s="5">
        <f>IFERROR(__xludf.DUMMYFUNCTION("""COMPUTED_VALUE"""),0.0)</f>
        <v>0</v>
      </c>
      <c r="L270" s="5">
        <f>IFERROR(__xludf.DUMMYFUNCTION("""COMPUTED_VALUE"""),0.0)</f>
        <v>0</v>
      </c>
      <c r="M270" s="5">
        <f>IFERROR(__xludf.DUMMYFUNCTION("""COMPUTED_VALUE"""),0.0)</f>
        <v>0</v>
      </c>
      <c r="N270" s="6">
        <f>IFERROR(__xludf.DUMMYFUNCTION("""COMPUTED_VALUE"""),0.0)</f>
        <v>0</v>
      </c>
    </row>
    <row r="271" ht="15.75" customHeight="1">
      <c r="A271" s="3">
        <f>IFERROR(__xludf.DUMMYFUNCTION("""COMPUTED_VALUE"""),44831.0)</f>
        <v>44831</v>
      </c>
      <c r="B271" s="4">
        <f>IFERROR(__xludf.DUMMYFUNCTION("""COMPUTED_VALUE"""),0.0)</f>
        <v>0</v>
      </c>
      <c r="C271" s="4">
        <f>IFERROR(__xludf.DUMMYFUNCTION("""COMPUTED_VALUE"""),0.0)</f>
        <v>0</v>
      </c>
      <c r="D271" s="4">
        <f>IFERROR(__xludf.DUMMYFUNCTION("""COMPUTED_VALUE"""),0.0)</f>
        <v>0</v>
      </c>
      <c r="E271" s="4">
        <f>IFERROR(__xludf.DUMMYFUNCTION("""COMPUTED_VALUE"""),0.0)</f>
        <v>0</v>
      </c>
      <c r="F271" s="4">
        <f>IFERROR(__xludf.DUMMYFUNCTION("""COMPUTED_VALUE"""),0.0)</f>
        <v>0</v>
      </c>
      <c r="G271" s="4">
        <f>IFERROR(__xludf.DUMMYFUNCTION("""COMPUTED_VALUE"""),0.0)</f>
        <v>0</v>
      </c>
      <c r="H271" s="4">
        <f>IFERROR(__xludf.DUMMYFUNCTION("""COMPUTED_VALUE"""),0.0)</f>
        <v>0</v>
      </c>
      <c r="I271" s="4">
        <f>IFERROR(__xludf.DUMMYFUNCTION("""COMPUTED_VALUE"""),0.0)</f>
        <v>0</v>
      </c>
      <c r="J271" s="5">
        <f>IFERROR(__xludf.DUMMYFUNCTION("""COMPUTED_VALUE"""),0.0)</f>
        <v>0</v>
      </c>
      <c r="K271" s="5">
        <f>IFERROR(__xludf.DUMMYFUNCTION("""COMPUTED_VALUE"""),0.0)</f>
        <v>0</v>
      </c>
      <c r="L271" s="5">
        <f>IFERROR(__xludf.DUMMYFUNCTION("""COMPUTED_VALUE"""),0.0)</f>
        <v>0</v>
      </c>
      <c r="M271" s="5">
        <f>IFERROR(__xludf.DUMMYFUNCTION("""COMPUTED_VALUE"""),0.0)</f>
        <v>0</v>
      </c>
      <c r="N271" s="6">
        <f>IFERROR(__xludf.DUMMYFUNCTION("""COMPUTED_VALUE"""),0.0)</f>
        <v>0</v>
      </c>
    </row>
    <row r="272" ht="15.75" customHeight="1">
      <c r="A272" s="3">
        <f>IFERROR(__xludf.DUMMYFUNCTION("""COMPUTED_VALUE"""),44832.0)</f>
        <v>44832</v>
      </c>
      <c r="B272" s="4">
        <f>IFERROR(__xludf.DUMMYFUNCTION("""COMPUTED_VALUE"""),0.0)</f>
        <v>0</v>
      </c>
      <c r="C272" s="4">
        <f>IFERROR(__xludf.DUMMYFUNCTION("""COMPUTED_VALUE"""),0.0)</f>
        <v>0</v>
      </c>
      <c r="D272" s="4">
        <f>IFERROR(__xludf.DUMMYFUNCTION("""COMPUTED_VALUE"""),0.0)</f>
        <v>0</v>
      </c>
      <c r="E272" s="4">
        <f>IFERROR(__xludf.DUMMYFUNCTION("""COMPUTED_VALUE"""),0.0)</f>
        <v>0</v>
      </c>
      <c r="F272" s="4">
        <f>IFERROR(__xludf.DUMMYFUNCTION("""COMPUTED_VALUE"""),0.0)</f>
        <v>0</v>
      </c>
      <c r="G272" s="4">
        <f>IFERROR(__xludf.DUMMYFUNCTION("""COMPUTED_VALUE"""),0.0)</f>
        <v>0</v>
      </c>
      <c r="H272" s="4">
        <f>IFERROR(__xludf.DUMMYFUNCTION("""COMPUTED_VALUE"""),0.0)</f>
        <v>0</v>
      </c>
      <c r="I272" s="4">
        <f>IFERROR(__xludf.DUMMYFUNCTION("""COMPUTED_VALUE"""),0.0)</f>
        <v>0</v>
      </c>
      <c r="J272" s="5">
        <f>IFERROR(__xludf.DUMMYFUNCTION("""COMPUTED_VALUE"""),0.0)</f>
        <v>0</v>
      </c>
      <c r="K272" s="5">
        <f>IFERROR(__xludf.DUMMYFUNCTION("""COMPUTED_VALUE"""),0.0)</f>
        <v>0</v>
      </c>
      <c r="L272" s="5">
        <f>IFERROR(__xludf.DUMMYFUNCTION("""COMPUTED_VALUE"""),0.0)</f>
        <v>0</v>
      </c>
      <c r="M272" s="5">
        <f>IFERROR(__xludf.DUMMYFUNCTION("""COMPUTED_VALUE"""),0.0)</f>
        <v>0</v>
      </c>
      <c r="N272" s="6">
        <f>IFERROR(__xludf.DUMMYFUNCTION("""COMPUTED_VALUE"""),0.0)</f>
        <v>0</v>
      </c>
    </row>
    <row r="273" ht="15.75" customHeight="1">
      <c r="A273" s="3">
        <f>IFERROR(__xludf.DUMMYFUNCTION("""COMPUTED_VALUE"""),44833.0)</f>
        <v>44833</v>
      </c>
      <c r="B273" s="4">
        <f>IFERROR(__xludf.DUMMYFUNCTION("""COMPUTED_VALUE"""),0.0)</f>
        <v>0</v>
      </c>
      <c r="C273" s="4">
        <f>IFERROR(__xludf.DUMMYFUNCTION("""COMPUTED_VALUE"""),0.0)</f>
        <v>0</v>
      </c>
      <c r="D273" s="4">
        <f>IFERROR(__xludf.DUMMYFUNCTION("""COMPUTED_VALUE"""),0.0)</f>
        <v>0</v>
      </c>
      <c r="E273" s="4">
        <f>IFERROR(__xludf.DUMMYFUNCTION("""COMPUTED_VALUE"""),0.0)</f>
        <v>0</v>
      </c>
      <c r="F273" s="4">
        <f>IFERROR(__xludf.DUMMYFUNCTION("""COMPUTED_VALUE"""),0.0)</f>
        <v>0</v>
      </c>
      <c r="G273" s="4">
        <f>IFERROR(__xludf.DUMMYFUNCTION("""COMPUTED_VALUE"""),0.0)</f>
        <v>0</v>
      </c>
      <c r="H273" s="4">
        <f>IFERROR(__xludf.DUMMYFUNCTION("""COMPUTED_VALUE"""),0.0)</f>
        <v>0</v>
      </c>
      <c r="I273" s="4">
        <f>IFERROR(__xludf.DUMMYFUNCTION("""COMPUTED_VALUE"""),0.0)</f>
        <v>0</v>
      </c>
      <c r="J273" s="5">
        <f>IFERROR(__xludf.DUMMYFUNCTION("""COMPUTED_VALUE"""),0.0)</f>
        <v>0</v>
      </c>
      <c r="K273" s="5">
        <f>IFERROR(__xludf.DUMMYFUNCTION("""COMPUTED_VALUE"""),0.0)</f>
        <v>0</v>
      </c>
      <c r="L273" s="5">
        <f>IFERROR(__xludf.DUMMYFUNCTION("""COMPUTED_VALUE"""),0.0)</f>
        <v>0</v>
      </c>
      <c r="M273" s="5">
        <f>IFERROR(__xludf.DUMMYFUNCTION("""COMPUTED_VALUE"""),0.0)</f>
        <v>0</v>
      </c>
      <c r="N273" s="6">
        <f>IFERROR(__xludf.DUMMYFUNCTION("""COMPUTED_VALUE"""),0.0)</f>
        <v>0</v>
      </c>
    </row>
    <row r="274" ht="15.75" customHeight="1">
      <c r="A274" s="3">
        <f>IFERROR(__xludf.DUMMYFUNCTION("""COMPUTED_VALUE"""),44834.0)</f>
        <v>44834</v>
      </c>
      <c r="B274" s="4">
        <f>IFERROR(__xludf.DUMMYFUNCTION("""COMPUTED_VALUE"""),0.0)</f>
        <v>0</v>
      </c>
      <c r="C274" s="4">
        <f>IFERROR(__xludf.DUMMYFUNCTION("""COMPUTED_VALUE"""),0.0)</f>
        <v>0</v>
      </c>
      <c r="D274" s="4">
        <f>IFERROR(__xludf.DUMMYFUNCTION("""COMPUTED_VALUE"""),0.0)</f>
        <v>0</v>
      </c>
      <c r="E274" s="4">
        <f>IFERROR(__xludf.DUMMYFUNCTION("""COMPUTED_VALUE"""),0.0)</f>
        <v>0</v>
      </c>
      <c r="F274" s="4">
        <f>IFERROR(__xludf.DUMMYFUNCTION("""COMPUTED_VALUE"""),0.0)</f>
        <v>0</v>
      </c>
      <c r="G274" s="4">
        <f>IFERROR(__xludf.DUMMYFUNCTION("""COMPUTED_VALUE"""),0.0)</f>
        <v>0</v>
      </c>
      <c r="H274" s="4">
        <f>IFERROR(__xludf.DUMMYFUNCTION("""COMPUTED_VALUE"""),0.0)</f>
        <v>0</v>
      </c>
      <c r="I274" s="4">
        <f>IFERROR(__xludf.DUMMYFUNCTION("""COMPUTED_VALUE"""),0.0)</f>
        <v>0</v>
      </c>
      <c r="J274" s="5">
        <f>IFERROR(__xludf.DUMMYFUNCTION("""COMPUTED_VALUE"""),0.0)</f>
        <v>0</v>
      </c>
      <c r="K274" s="5">
        <f>IFERROR(__xludf.DUMMYFUNCTION("""COMPUTED_VALUE"""),0.0)</f>
        <v>0</v>
      </c>
      <c r="L274" s="5">
        <f>IFERROR(__xludf.DUMMYFUNCTION("""COMPUTED_VALUE"""),0.0)</f>
        <v>0</v>
      </c>
      <c r="M274" s="5">
        <f>IFERROR(__xludf.DUMMYFUNCTION("""COMPUTED_VALUE"""),0.0)</f>
        <v>0</v>
      </c>
      <c r="N274" s="6">
        <f>IFERROR(__xludf.DUMMYFUNCTION("""COMPUTED_VALUE"""),0.0)</f>
        <v>0</v>
      </c>
    </row>
    <row r="275" ht="15.75" customHeight="1">
      <c r="A275" s="3">
        <f>IFERROR(__xludf.DUMMYFUNCTION("""COMPUTED_VALUE"""),44835.0)</f>
        <v>44835</v>
      </c>
      <c r="B275" s="4">
        <f>IFERROR(__xludf.DUMMYFUNCTION("""COMPUTED_VALUE"""),0.0)</f>
        <v>0</v>
      </c>
      <c r="C275" s="4">
        <f>IFERROR(__xludf.DUMMYFUNCTION("""COMPUTED_VALUE"""),0.0)</f>
        <v>0</v>
      </c>
      <c r="D275" s="4">
        <f>IFERROR(__xludf.DUMMYFUNCTION("""COMPUTED_VALUE"""),0.0)</f>
        <v>0</v>
      </c>
      <c r="E275" s="4">
        <f>IFERROR(__xludf.DUMMYFUNCTION("""COMPUTED_VALUE"""),0.0)</f>
        <v>0</v>
      </c>
      <c r="F275" s="4">
        <f>IFERROR(__xludf.DUMMYFUNCTION("""COMPUTED_VALUE"""),0.0)</f>
        <v>0</v>
      </c>
      <c r="G275" s="4">
        <f>IFERROR(__xludf.DUMMYFUNCTION("""COMPUTED_VALUE"""),0.0)</f>
        <v>0</v>
      </c>
      <c r="H275" s="4">
        <f>IFERROR(__xludf.DUMMYFUNCTION("""COMPUTED_VALUE"""),0.0)</f>
        <v>0</v>
      </c>
      <c r="I275" s="4">
        <f>IFERROR(__xludf.DUMMYFUNCTION("""COMPUTED_VALUE"""),0.0)</f>
        <v>0</v>
      </c>
      <c r="J275" s="5">
        <f>IFERROR(__xludf.DUMMYFUNCTION("""COMPUTED_VALUE"""),0.0)</f>
        <v>0</v>
      </c>
      <c r="K275" s="5">
        <f>IFERROR(__xludf.DUMMYFUNCTION("""COMPUTED_VALUE"""),0.0)</f>
        <v>0</v>
      </c>
      <c r="L275" s="5">
        <f>IFERROR(__xludf.DUMMYFUNCTION("""COMPUTED_VALUE"""),0.0)</f>
        <v>0</v>
      </c>
      <c r="M275" s="5">
        <f>IFERROR(__xludf.DUMMYFUNCTION("""COMPUTED_VALUE"""),0.0)</f>
        <v>0</v>
      </c>
      <c r="N275" s="6">
        <f>IFERROR(__xludf.DUMMYFUNCTION("""COMPUTED_VALUE"""),0.0)</f>
        <v>0</v>
      </c>
    </row>
    <row r="276" ht="15.75" customHeight="1">
      <c r="A276" s="3">
        <f>IFERROR(__xludf.DUMMYFUNCTION("""COMPUTED_VALUE"""),44836.0)</f>
        <v>44836</v>
      </c>
      <c r="B276" s="4">
        <f>IFERROR(__xludf.DUMMYFUNCTION("""COMPUTED_VALUE"""),0.0)</f>
        <v>0</v>
      </c>
      <c r="C276" s="4">
        <f>IFERROR(__xludf.DUMMYFUNCTION("""COMPUTED_VALUE"""),0.0)</f>
        <v>0</v>
      </c>
      <c r="D276" s="4">
        <f>IFERROR(__xludf.DUMMYFUNCTION("""COMPUTED_VALUE"""),0.0)</f>
        <v>0</v>
      </c>
      <c r="E276" s="4">
        <f>IFERROR(__xludf.DUMMYFUNCTION("""COMPUTED_VALUE"""),0.0)</f>
        <v>0</v>
      </c>
      <c r="F276" s="4">
        <f>IFERROR(__xludf.DUMMYFUNCTION("""COMPUTED_VALUE"""),0.0)</f>
        <v>0</v>
      </c>
      <c r="G276" s="4">
        <f>IFERROR(__xludf.DUMMYFUNCTION("""COMPUTED_VALUE"""),0.0)</f>
        <v>0</v>
      </c>
      <c r="H276" s="4">
        <f>IFERROR(__xludf.DUMMYFUNCTION("""COMPUTED_VALUE"""),0.0)</f>
        <v>0</v>
      </c>
      <c r="I276" s="4">
        <f>IFERROR(__xludf.DUMMYFUNCTION("""COMPUTED_VALUE"""),0.0)</f>
        <v>0</v>
      </c>
      <c r="J276" s="5">
        <f>IFERROR(__xludf.DUMMYFUNCTION("""COMPUTED_VALUE"""),0.0)</f>
        <v>0</v>
      </c>
      <c r="K276" s="5">
        <f>IFERROR(__xludf.DUMMYFUNCTION("""COMPUTED_VALUE"""),0.0)</f>
        <v>0</v>
      </c>
      <c r="L276" s="5">
        <f>IFERROR(__xludf.DUMMYFUNCTION("""COMPUTED_VALUE"""),0.0)</f>
        <v>0</v>
      </c>
      <c r="M276" s="5">
        <f>IFERROR(__xludf.DUMMYFUNCTION("""COMPUTED_VALUE"""),0.0)</f>
        <v>0</v>
      </c>
      <c r="N276" s="6">
        <f>IFERROR(__xludf.DUMMYFUNCTION("""COMPUTED_VALUE"""),0.0)</f>
        <v>0</v>
      </c>
    </row>
    <row r="277" ht="15.75" customHeight="1">
      <c r="A277" s="3">
        <f>IFERROR(__xludf.DUMMYFUNCTION("""COMPUTED_VALUE"""),44837.0)</f>
        <v>44837</v>
      </c>
      <c r="B277" s="4">
        <f>IFERROR(__xludf.DUMMYFUNCTION("""COMPUTED_VALUE"""),0.0)</f>
        <v>0</v>
      </c>
      <c r="C277" s="4">
        <f>IFERROR(__xludf.DUMMYFUNCTION("""COMPUTED_VALUE"""),0.0)</f>
        <v>0</v>
      </c>
      <c r="D277" s="4">
        <f>IFERROR(__xludf.DUMMYFUNCTION("""COMPUTED_VALUE"""),0.0)</f>
        <v>0</v>
      </c>
      <c r="E277" s="4">
        <f>IFERROR(__xludf.DUMMYFUNCTION("""COMPUTED_VALUE"""),0.0)</f>
        <v>0</v>
      </c>
      <c r="F277" s="4">
        <f>IFERROR(__xludf.DUMMYFUNCTION("""COMPUTED_VALUE"""),0.0)</f>
        <v>0</v>
      </c>
      <c r="G277" s="4">
        <f>IFERROR(__xludf.DUMMYFUNCTION("""COMPUTED_VALUE"""),0.0)</f>
        <v>0</v>
      </c>
      <c r="H277" s="4">
        <f>IFERROR(__xludf.DUMMYFUNCTION("""COMPUTED_VALUE"""),0.0)</f>
        <v>0</v>
      </c>
      <c r="I277" s="4">
        <f>IFERROR(__xludf.DUMMYFUNCTION("""COMPUTED_VALUE"""),0.0)</f>
        <v>0</v>
      </c>
      <c r="J277" s="5">
        <f>IFERROR(__xludf.DUMMYFUNCTION("""COMPUTED_VALUE"""),0.0)</f>
        <v>0</v>
      </c>
      <c r="K277" s="5">
        <f>IFERROR(__xludf.DUMMYFUNCTION("""COMPUTED_VALUE"""),0.0)</f>
        <v>0</v>
      </c>
      <c r="L277" s="5">
        <f>IFERROR(__xludf.DUMMYFUNCTION("""COMPUTED_VALUE"""),0.0)</f>
        <v>0</v>
      </c>
      <c r="M277" s="5">
        <f>IFERROR(__xludf.DUMMYFUNCTION("""COMPUTED_VALUE"""),0.0)</f>
        <v>0</v>
      </c>
      <c r="N277" s="6">
        <f>IFERROR(__xludf.DUMMYFUNCTION("""COMPUTED_VALUE"""),0.0)</f>
        <v>0</v>
      </c>
    </row>
    <row r="278" ht="15.75" customHeight="1">
      <c r="A278" s="3">
        <f>IFERROR(__xludf.DUMMYFUNCTION("""COMPUTED_VALUE"""),44838.0)</f>
        <v>44838</v>
      </c>
      <c r="B278" s="4">
        <f>IFERROR(__xludf.DUMMYFUNCTION("""COMPUTED_VALUE"""),0.0)</f>
        <v>0</v>
      </c>
      <c r="C278" s="4">
        <f>IFERROR(__xludf.DUMMYFUNCTION("""COMPUTED_VALUE"""),0.0)</f>
        <v>0</v>
      </c>
      <c r="D278" s="4">
        <f>IFERROR(__xludf.DUMMYFUNCTION("""COMPUTED_VALUE"""),0.0)</f>
        <v>0</v>
      </c>
      <c r="E278" s="4">
        <f>IFERROR(__xludf.DUMMYFUNCTION("""COMPUTED_VALUE"""),0.0)</f>
        <v>0</v>
      </c>
      <c r="F278" s="4">
        <f>IFERROR(__xludf.DUMMYFUNCTION("""COMPUTED_VALUE"""),0.0)</f>
        <v>0</v>
      </c>
      <c r="G278" s="4">
        <f>IFERROR(__xludf.DUMMYFUNCTION("""COMPUTED_VALUE"""),0.0)</f>
        <v>0</v>
      </c>
      <c r="H278" s="4">
        <f>IFERROR(__xludf.DUMMYFUNCTION("""COMPUTED_VALUE"""),0.0)</f>
        <v>0</v>
      </c>
      <c r="I278" s="4">
        <f>IFERROR(__xludf.DUMMYFUNCTION("""COMPUTED_VALUE"""),0.0)</f>
        <v>0</v>
      </c>
      <c r="J278" s="5">
        <f>IFERROR(__xludf.DUMMYFUNCTION("""COMPUTED_VALUE"""),0.0)</f>
        <v>0</v>
      </c>
      <c r="K278" s="5">
        <f>IFERROR(__xludf.DUMMYFUNCTION("""COMPUTED_VALUE"""),0.0)</f>
        <v>0</v>
      </c>
      <c r="L278" s="5">
        <f>IFERROR(__xludf.DUMMYFUNCTION("""COMPUTED_VALUE"""),0.0)</f>
        <v>0</v>
      </c>
      <c r="M278" s="5">
        <f>IFERROR(__xludf.DUMMYFUNCTION("""COMPUTED_VALUE"""),0.0)</f>
        <v>0</v>
      </c>
      <c r="N278" s="6">
        <f>IFERROR(__xludf.DUMMYFUNCTION("""COMPUTED_VALUE"""),0.0)</f>
        <v>0</v>
      </c>
    </row>
    <row r="279" ht="15.75" customHeight="1">
      <c r="A279" s="3">
        <f>IFERROR(__xludf.DUMMYFUNCTION("""COMPUTED_VALUE"""),44839.0)</f>
        <v>44839</v>
      </c>
      <c r="B279" s="4">
        <f>IFERROR(__xludf.DUMMYFUNCTION("""COMPUTED_VALUE"""),0.0)</f>
        <v>0</v>
      </c>
      <c r="C279" s="4">
        <f>IFERROR(__xludf.DUMMYFUNCTION("""COMPUTED_VALUE"""),0.0)</f>
        <v>0</v>
      </c>
      <c r="D279" s="4">
        <f>IFERROR(__xludf.DUMMYFUNCTION("""COMPUTED_VALUE"""),0.0)</f>
        <v>0</v>
      </c>
      <c r="E279" s="4">
        <f>IFERROR(__xludf.DUMMYFUNCTION("""COMPUTED_VALUE"""),0.0)</f>
        <v>0</v>
      </c>
      <c r="F279" s="4">
        <f>IFERROR(__xludf.DUMMYFUNCTION("""COMPUTED_VALUE"""),0.0)</f>
        <v>0</v>
      </c>
      <c r="G279" s="4">
        <f>IFERROR(__xludf.DUMMYFUNCTION("""COMPUTED_VALUE"""),0.0)</f>
        <v>0</v>
      </c>
      <c r="H279" s="4">
        <f>IFERROR(__xludf.DUMMYFUNCTION("""COMPUTED_VALUE"""),0.0)</f>
        <v>0</v>
      </c>
      <c r="I279" s="4">
        <f>IFERROR(__xludf.DUMMYFUNCTION("""COMPUTED_VALUE"""),0.0)</f>
        <v>0</v>
      </c>
      <c r="J279" s="5">
        <f>IFERROR(__xludf.DUMMYFUNCTION("""COMPUTED_VALUE"""),0.0)</f>
        <v>0</v>
      </c>
      <c r="K279" s="5">
        <f>IFERROR(__xludf.DUMMYFUNCTION("""COMPUTED_VALUE"""),0.0)</f>
        <v>0</v>
      </c>
      <c r="L279" s="5">
        <f>IFERROR(__xludf.DUMMYFUNCTION("""COMPUTED_VALUE"""),0.0)</f>
        <v>0</v>
      </c>
      <c r="M279" s="5">
        <f>IFERROR(__xludf.DUMMYFUNCTION("""COMPUTED_VALUE"""),0.0)</f>
        <v>0</v>
      </c>
      <c r="N279" s="6">
        <f>IFERROR(__xludf.DUMMYFUNCTION("""COMPUTED_VALUE"""),0.0)</f>
        <v>0</v>
      </c>
    </row>
    <row r="280" ht="15.75" customHeight="1">
      <c r="A280" s="3">
        <f>IFERROR(__xludf.DUMMYFUNCTION("""COMPUTED_VALUE"""),44840.0)</f>
        <v>44840</v>
      </c>
      <c r="B280" s="4">
        <f>IFERROR(__xludf.DUMMYFUNCTION("""COMPUTED_VALUE"""),0.0)</f>
        <v>0</v>
      </c>
      <c r="C280" s="4">
        <f>IFERROR(__xludf.DUMMYFUNCTION("""COMPUTED_VALUE"""),0.0)</f>
        <v>0</v>
      </c>
      <c r="D280" s="4">
        <f>IFERROR(__xludf.DUMMYFUNCTION("""COMPUTED_VALUE"""),0.0)</f>
        <v>0</v>
      </c>
      <c r="E280" s="4">
        <f>IFERROR(__xludf.DUMMYFUNCTION("""COMPUTED_VALUE"""),0.0)</f>
        <v>0</v>
      </c>
      <c r="F280" s="4">
        <f>IFERROR(__xludf.DUMMYFUNCTION("""COMPUTED_VALUE"""),0.0)</f>
        <v>0</v>
      </c>
      <c r="G280" s="4">
        <f>IFERROR(__xludf.DUMMYFUNCTION("""COMPUTED_VALUE"""),0.0)</f>
        <v>0</v>
      </c>
      <c r="H280" s="4">
        <f>IFERROR(__xludf.DUMMYFUNCTION("""COMPUTED_VALUE"""),0.0)</f>
        <v>0</v>
      </c>
      <c r="I280" s="4">
        <f>IFERROR(__xludf.DUMMYFUNCTION("""COMPUTED_VALUE"""),0.0)</f>
        <v>0</v>
      </c>
      <c r="J280" s="5">
        <f>IFERROR(__xludf.DUMMYFUNCTION("""COMPUTED_VALUE"""),0.0)</f>
        <v>0</v>
      </c>
      <c r="K280" s="5">
        <f>IFERROR(__xludf.DUMMYFUNCTION("""COMPUTED_VALUE"""),0.0)</f>
        <v>0</v>
      </c>
      <c r="L280" s="5">
        <f>IFERROR(__xludf.DUMMYFUNCTION("""COMPUTED_VALUE"""),0.0)</f>
        <v>0</v>
      </c>
      <c r="M280" s="5">
        <f>IFERROR(__xludf.DUMMYFUNCTION("""COMPUTED_VALUE"""),0.0)</f>
        <v>0</v>
      </c>
      <c r="N280" s="6">
        <f>IFERROR(__xludf.DUMMYFUNCTION("""COMPUTED_VALUE"""),0.0)</f>
        <v>0</v>
      </c>
    </row>
    <row r="281" ht="15.75" customHeight="1">
      <c r="A281" s="3">
        <f>IFERROR(__xludf.DUMMYFUNCTION("""COMPUTED_VALUE"""),44841.0)</f>
        <v>44841</v>
      </c>
      <c r="B281" s="4">
        <f>IFERROR(__xludf.DUMMYFUNCTION("""COMPUTED_VALUE"""),0.0)</f>
        <v>0</v>
      </c>
      <c r="C281" s="4">
        <f>IFERROR(__xludf.DUMMYFUNCTION("""COMPUTED_VALUE"""),0.0)</f>
        <v>0</v>
      </c>
      <c r="D281" s="4">
        <f>IFERROR(__xludf.DUMMYFUNCTION("""COMPUTED_VALUE"""),0.0)</f>
        <v>0</v>
      </c>
      <c r="E281" s="4">
        <f>IFERROR(__xludf.DUMMYFUNCTION("""COMPUTED_VALUE"""),0.0)</f>
        <v>0</v>
      </c>
      <c r="F281" s="4">
        <f>IFERROR(__xludf.DUMMYFUNCTION("""COMPUTED_VALUE"""),0.0)</f>
        <v>0</v>
      </c>
      <c r="G281" s="4">
        <f>IFERROR(__xludf.DUMMYFUNCTION("""COMPUTED_VALUE"""),0.0)</f>
        <v>0</v>
      </c>
      <c r="H281" s="4">
        <f>IFERROR(__xludf.DUMMYFUNCTION("""COMPUTED_VALUE"""),0.0)</f>
        <v>0</v>
      </c>
      <c r="I281" s="4">
        <f>IFERROR(__xludf.DUMMYFUNCTION("""COMPUTED_VALUE"""),0.0)</f>
        <v>0</v>
      </c>
      <c r="J281" s="5">
        <f>IFERROR(__xludf.DUMMYFUNCTION("""COMPUTED_VALUE"""),0.0)</f>
        <v>0</v>
      </c>
      <c r="K281" s="5">
        <f>IFERROR(__xludf.DUMMYFUNCTION("""COMPUTED_VALUE"""),0.0)</f>
        <v>0</v>
      </c>
      <c r="L281" s="5">
        <f>IFERROR(__xludf.DUMMYFUNCTION("""COMPUTED_VALUE"""),0.0)</f>
        <v>0</v>
      </c>
      <c r="M281" s="5">
        <f>IFERROR(__xludf.DUMMYFUNCTION("""COMPUTED_VALUE"""),0.0)</f>
        <v>0</v>
      </c>
      <c r="N281" s="6">
        <f>IFERROR(__xludf.DUMMYFUNCTION("""COMPUTED_VALUE"""),0.0)</f>
        <v>0</v>
      </c>
    </row>
    <row r="282" ht="15.75" customHeight="1">
      <c r="A282" s="3">
        <f>IFERROR(__xludf.DUMMYFUNCTION("""COMPUTED_VALUE"""),44842.0)</f>
        <v>44842</v>
      </c>
      <c r="B282" s="4">
        <f>IFERROR(__xludf.DUMMYFUNCTION("""COMPUTED_VALUE"""),0.0)</f>
        <v>0</v>
      </c>
      <c r="C282" s="4">
        <f>IFERROR(__xludf.DUMMYFUNCTION("""COMPUTED_VALUE"""),0.0)</f>
        <v>0</v>
      </c>
      <c r="D282" s="4">
        <f>IFERROR(__xludf.DUMMYFUNCTION("""COMPUTED_VALUE"""),0.0)</f>
        <v>0</v>
      </c>
      <c r="E282" s="4">
        <f>IFERROR(__xludf.DUMMYFUNCTION("""COMPUTED_VALUE"""),0.0)</f>
        <v>0</v>
      </c>
      <c r="F282" s="4">
        <f>IFERROR(__xludf.DUMMYFUNCTION("""COMPUTED_VALUE"""),0.0)</f>
        <v>0</v>
      </c>
      <c r="G282" s="4">
        <f>IFERROR(__xludf.DUMMYFUNCTION("""COMPUTED_VALUE"""),0.0)</f>
        <v>0</v>
      </c>
      <c r="H282" s="4">
        <f>IFERROR(__xludf.DUMMYFUNCTION("""COMPUTED_VALUE"""),0.0)</f>
        <v>0</v>
      </c>
      <c r="I282" s="4">
        <f>IFERROR(__xludf.DUMMYFUNCTION("""COMPUTED_VALUE"""),0.0)</f>
        <v>0</v>
      </c>
      <c r="J282" s="5">
        <f>IFERROR(__xludf.DUMMYFUNCTION("""COMPUTED_VALUE"""),0.0)</f>
        <v>0</v>
      </c>
      <c r="K282" s="5">
        <f>IFERROR(__xludf.DUMMYFUNCTION("""COMPUTED_VALUE"""),0.0)</f>
        <v>0</v>
      </c>
      <c r="L282" s="5">
        <f>IFERROR(__xludf.DUMMYFUNCTION("""COMPUTED_VALUE"""),0.0)</f>
        <v>0</v>
      </c>
      <c r="M282" s="5">
        <f>IFERROR(__xludf.DUMMYFUNCTION("""COMPUTED_VALUE"""),0.0)</f>
        <v>0</v>
      </c>
      <c r="N282" s="6">
        <f>IFERROR(__xludf.DUMMYFUNCTION("""COMPUTED_VALUE"""),0.0)</f>
        <v>0</v>
      </c>
    </row>
    <row r="283" ht="15.75" customHeight="1">
      <c r="A283" s="3">
        <f>IFERROR(__xludf.DUMMYFUNCTION("""COMPUTED_VALUE"""),44843.0)</f>
        <v>44843</v>
      </c>
      <c r="B283" s="4">
        <f>IFERROR(__xludf.DUMMYFUNCTION("""COMPUTED_VALUE"""),0.0)</f>
        <v>0</v>
      </c>
      <c r="C283" s="4">
        <f>IFERROR(__xludf.DUMMYFUNCTION("""COMPUTED_VALUE"""),0.0)</f>
        <v>0</v>
      </c>
      <c r="D283" s="4">
        <f>IFERROR(__xludf.DUMMYFUNCTION("""COMPUTED_VALUE"""),0.0)</f>
        <v>0</v>
      </c>
      <c r="E283" s="4">
        <f>IFERROR(__xludf.DUMMYFUNCTION("""COMPUTED_VALUE"""),0.0)</f>
        <v>0</v>
      </c>
      <c r="F283" s="4">
        <f>IFERROR(__xludf.DUMMYFUNCTION("""COMPUTED_VALUE"""),0.0)</f>
        <v>0</v>
      </c>
      <c r="G283" s="4">
        <f>IFERROR(__xludf.DUMMYFUNCTION("""COMPUTED_VALUE"""),0.0)</f>
        <v>0</v>
      </c>
      <c r="H283" s="4">
        <f>IFERROR(__xludf.DUMMYFUNCTION("""COMPUTED_VALUE"""),0.0)</f>
        <v>0</v>
      </c>
      <c r="I283" s="4">
        <f>IFERROR(__xludf.DUMMYFUNCTION("""COMPUTED_VALUE"""),0.0)</f>
        <v>0</v>
      </c>
      <c r="J283" s="5">
        <f>IFERROR(__xludf.DUMMYFUNCTION("""COMPUTED_VALUE"""),0.0)</f>
        <v>0</v>
      </c>
      <c r="K283" s="5">
        <f>IFERROR(__xludf.DUMMYFUNCTION("""COMPUTED_VALUE"""),0.0)</f>
        <v>0</v>
      </c>
      <c r="L283" s="5">
        <f>IFERROR(__xludf.DUMMYFUNCTION("""COMPUTED_VALUE"""),0.0)</f>
        <v>0</v>
      </c>
      <c r="M283" s="5">
        <f>IFERROR(__xludf.DUMMYFUNCTION("""COMPUTED_VALUE"""),0.0)</f>
        <v>0</v>
      </c>
      <c r="N283" s="6">
        <f>IFERROR(__xludf.DUMMYFUNCTION("""COMPUTED_VALUE"""),0.0)</f>
        <v>0</v>
      </c>
    </row>
    <row r="284" ht="15.75" customHeight="1">
      <c r="A284" s="3">
        <f>IFERROR(__xludf.DUMMYFUNCTION("""COMPUTED_VALUE"""),44844.0)</f>
        <v>44844</v>
      </c>
      <c r="B284" s="4">
        <f>IFERROR(__xludf.DUMMYFUNCTION("""COMPUTED_VALUE"""),0.0)</f>
        <v>0</v>
      </c>
      <c r="C284" s="4">
        <f>IFERROR(__xludf.DUMMYFUNCTION("""COMPUTED_VALUE"""),0.0)</f>
        <v>0</v>
      </c>
      <c r="D284" s="4">
        <f>IFERROR(__xludf.DUMMYFUNCTION("""COMPUTED_VALUE"""),0.0)</f>
        <v>0</v>
      </c>
      <c r="E284" s="4">
        <f>IFERROR(__xludf.DUMMYFUNCTION("""COMPUTED_VALUE"""),0.0)</f>
        <v>0</v>
      </c>
      <c r="F284" s="4">
        <f>IFERROR(__xludf.DUMMYFUNCTION("""COMPUTED_VALUE"""),0.0)</f>
        <v>0</v>
      </c>
      <c r="G284" s="4">
        <f>IFERROR(__xludf.DUMMYFUNCTION("""COMPUTED_VALUE"""),0.0)</f>
        <v>0</v>
      </c>
      <c r="H284" s="4">
        <f>IFERROR(__xludf.DUMMYFUNCTION("""COMPUTED_VALUE"""),0.0)</f>
        <v>0</v>
      </c>
      <c r="I284" s="4">
        <f>IFERROR(__xludf.DUMMYFUNCTION("""COMPUTED_VALUE"""),0.0)</f>
        <v>0</v>
      </c>
      <c r="J284" s="5">
        <f>IFERROR(__xludf.DUMMYFUNCTION("""COMPUTED_VALUE"""),0.0)</f>
        <v>0</v>
      </c>
      <c r="K284" s="5">
        <f>IFERROR(__xludf.DUMMYFUNCTION("""COMPUTED_VALUE"""),0.0)</f>
        <v>0</v>
      </c>
      <c r="L284" s="5">
        <f>IFERROR(__xludf.DUMMYFUNCTION("""COMPUTED_VALUE"""),0.0)</f>
        <v>0</v>
      </c>
      <c r="M284" s="5">
        <f>IFERROR(__xludf.DUMMYFUNCTION("""COMPUTED_VALUE"""),0.0)</f>
        <v>0</v>
      </c>
      <c r="N284" s="6">
        <f>IFERROR(__xludf.DUMMYFUNCTION("""COMPUTED_VALUE"""),0.0)</f>
        <v>0</v>
      </c>
    </row>
    <row r="285" ht="15.75" customHeight="1">
      <c r="A285" s="3">
        <f>IFERROR(__xludf.DUMMYFUNCTION("""COMPUTED_VALUE"""),44845.0)</f>
        <v>44845</v>
      </c>
      <c r="B285" s="4">
        <f>IFERROR(__xludf.DUMMYFUNCTION("""COMPUTED_VALUE"""),0.0)</f>
        <v>0</v>
      </c>
      <c r="C285" s="4">
        <f>IFERROR(__xludf.DUMMYFUNCTION("""COMPUTED_VALUE"""),0.0)</f>
        <v>0</v>
      </c>
      <c r="D285" s="4">
        <f>IFERROR(__xludf.DUMMYFUNCTION("""COMPUTED_VALUE"""),0.0)</f>
        <v>0</v>
      </c>
      <c r="E285" s="4">
        <f>IFERROR(__xludf.DUMMYFUNCTION("""COMPUTED_VALUE"""),0.0)</f>
        <v>0</v>
      </c>
      <c r="F285" s="4">
        <f>IFERROR(__xludf.DUMMYFUNCTION("""COMPUTED_VALUE"""),0.0)</f>
        <v>0</v>
      </c>
      <c r="G285" s="4">
        <f>IFERROR(__xludf.DUMMYFUNCTION("""COMPUTED_VALUE"""),0.0)</f>
        <v>0</v>
      </c>
      <c r="H285" s="4">
        <f>IFERROR(__xludf.DUMMYFUNCTION("""COMPUTED_VALUE"""),0.0)</f>
        <v>0</v>
      </c>
      <c r="I285" s="4">
        <f>IFERROR(__xludf.DUMMYFUNCTION("""COMPUTED_VALUE"""),0.0)</f>
        <v>0</v>
      </c>
      <c r="J285" s="5">
        <f>IFERROR(__xludf.DUMMYFUNCTION("""COMPUTED_VALUE"""),0.0)</f>
        <v>0</v>
      </c>
      <c r="K285" s="5">
        <f>IFERROR(__xludf.DUMMYFUNCTION("""COMPUTED_VALUE"""),0.0)</f>
        <v>0</v>
      </c>
      <c r="L285" s="5">
        <f>IFERROR(__xludf.DUMMYFUNCTION("""COMPUTED_VALUE"""),0.0)</f>
        <v>0</v>
      </c>
      <c r="M285" s="5">
        <f>IFERROR(__xludf.DUMMYFUNCTION("""COMPUTED_VALUE"""),0.0)</f>
        <v>0</v>
      </c>
      <c r="N285" s="6">
        <f>IFERROR(__xludf.DUMMYFUNCTION("""COMPUTED_VALUE"""),0.0)</f>
        <v>0</v>
      </c>
    </row>
    <row r="286" ht="15.75" customHeight="1">
      <c r="A286" s="3">
        <f>IFERROR(__xludf.DUMMYFUNCTION("""COMPUTED_VALUE"""),44846.0)</f>
        <v>44846</v>
      </c>
      <c r="B286" s="4">
        <f>IFERROR(__xludf.DUMMYFUNCTION("""COMPUTED_VALUE"""),0.0)</f>
        <v>0</v>
      </c>
      <c r="C286" s="4">
        <f>IFERROR(__xludf.DUMMYFUNCTION("""COMPUTED_VALUE"""),0.0)</f>
        <v>0</v>
      </c>
      <c r="D286" s="4">
        <f>IFERROR(__xludf.DUMMYFUNCTION("""COMPUTED_VALUE"""),0.0)</f>
        <v>0</v>
      </c>
      <c r="E286" s="4">
        <f>IFERROR(__xludf.DUMMYFUNCTION("""COMPUTED_VALUE"""),0.0)</f>
        <v>0</v>
      </c>
      <c r="F286" s="4">
        <f>IFERROR(__xludf.DUMMYFUNCTION("""COMPUTED_VALUE"""),0.0)</f>
        <v>0</v>
      </c>
      <c r="G286" s="4">
        <f>IFERROR(__xludf.DUMMYFUNCTION("""COMPUTED_VALUE"""),0.0)</f>
        <v>0</v>
      </c>
      <c r="H286" s="4">
        <f>IFERROR(__xludf.DUMMYFUNCTION("""COMPUTED_VALUE"""),0.0)</f>
        <v>0</v>
      </c>
      <c r="I286" s="4">
        <f>IFERROR(__xludf.DUMMYFUNCTION("""COMPUTED_VALUE"""),0.0)</f>
        <v>0</v>
      </c>
      <c r="J286" s="5">
        <f>IFERROR(__xludf.DUMMYFUNCTION("""COMPUTED_VALUE"""),0.0)</f>
        <v>0</v>
      </c>
      <c r="K286" s="5">
        <f>IFERROR(__xludf.DUMMYFUNCTION("""COMPUTED_VALUE"""),0.0)</f>
        <v>0</v>
      </c>
      <c r="L286" s="5">
        <f>IFERROR(__xludf.DUMMYFUNCTION("""COMPUTED_VALUE"""),0.0)</f>
        <v>0</v>
      </c>
      <c r="M286" s="5">
        <f>IFERROR(__xludf.DUMMYFUNCTION("""COMPUTED_VALUE"""),0.0)</f>
        <v>0</v>
      </c>
      <c r="N286" s="6">
        <f>IFERROR(__xludf.DUMMYFUNCTION("""COMPUTED_VALUE"""),0.0)</f>
        <v>0</v>
      </c>
    </row>
    <row r="287" ht="15.75" customHeight="1">
      <c r="A287" s="3">
        <f>IFERROR(__xludf.DUMMYFUNCTION("""COMPUTED_VALUE"""),44847.0)</f>
        <v>44847</v>
      </c>
      <c r="B287" s="4">
        <f>IFERROR(__xludf.DUMMYFUNCTION("""COMPUTED_VALUE"""),0.0)</f>
        <v>0</v>
      </c>
      <c r="C287" s="4">
        <f>IFERROR(__xludf.DUMMYFUNCTION("""COMPUTED_VALUE"""),0.0)</f>
        <v>0</v>
      </c>
      <c r="D287" s="4">
        <f>IFERROR(__xludf.DUMMYFUNCTION("""COMPUTED_VALUE"""),0.0)</f>
        <v>0</v>
      </c>
      <c r="E287" s="4">
        <f>IFERROR(__xludf.DUMMYFUNCTION("""COMPUTED_VALUE"""),0.0)</f>
        <v>0</v>
      </c>
      <c r="F287" s="4">
        <f>IFERROR(__xludf.DUMMYFUNCTION("""COMPUTED_VALUE"""),0.0)</f>
        <v>0</v>
      </c>
      <c r="G287" s="4">
        <f>IFERROR(__xludf.DUMMYFUNCTION("""COMPUTED_VALUE"""),0.0)</f>
        <v>0</v>
      </c>
      <c r="H287" s="4">
        <f>IFERROR(__xludf.DUMMYFUNCTION("""COMPUTED_VALUE"""),0.0)</f>
        <v>0</v>
      </c>
      <c r="I287" s="4">
        <f>IFERROR(__xludf.DUMMYFUNCTION("""COMPUTED_VALUE"""),0.0)</f>
        <v>0</v>
      </c>
      <c r="J287" s="5">
        <f>IFERROR(__xludf.DUMMYFUNCTION("""COMPUTED_VALUE"""),0.0)</f>
        <v>0</v>
      </c>
      <c r="K287" s="5">
        <f>IFERROR(__xludf.DUMMYFUNCTION("""COMPUTED_VALUE"""),0.0)</f>
        <v>0</v>
      </c>
      <c r="L287" s="5">
        <f>IFERROR(__xludf.DUMMYFUNCTION("""COMPUTED_VALUE"""),0.0)</f>
        <v>0</v>
      </c>
      <c r="M287" s="5">
        <f>IFERROR(__xludf.DUMMYFUNCTION("""COMPUTED_VALUE"""),0.0)</f>
        <v>0</v>
      </c>
      <c r="N287" s="6">
        <f>IFERROR(__xludf.DUMMYFUNCTION("""COMPUTED_VALUE"""),0.0)</f>
        <v>0</v>
      </c>
    </row>
    <row r="288" ht="15.75" customHeight="1">
      <c r="A288" s="3">
        <f>IFERROR(__xludf.DUMMYFUNCTION("""COMPUTED_VALUE"""),44848.0)</f>
        <v>44848</v>
      </c>
      <c r="B288" s="4">
        <f>IFERROR(__xludf.DUMMYFUNCTION("""COMPUTED_VALUE"""),0.0)</f>
        <v>0</v>
      </c>
      <c r="C288" s="4">
        <f>IFERROR(__xludf.DUMMYFUNCTION("""COMPUTED_VALUE"""),0.0)</f>
        <v>0</v>
      </c>
      <c r="D288" s="4">
        <f>IFERROR(__xludf.DUMMYFUNCTION("""COMPUTED_VALUE"""),0.0)</f>
        <v>0</v>
      </c>
      <c r="E288" s="4">
        <f>IFERROR(__xludf.DUMMYFUNCTION("""COMPUTED_VALUE"""),0.0)</f>
        <v>0</v>
      </c>
      <c r="F288" s="4">
        <f>IFERROR(__xludf.DUMMYFUNCTION("""COMPUTED_VALUE"""),0.0)</f>
        <v>0</v>
      </c>
      <c r="G288" s="4">
        <f>IFERROR(__xludf.DUMMYFUNCTION("""COMPUTED_VALUE"""),0.0)</f>
        <v>0</v>
      </c>
      <c r="H288" s="4">
        <f>IFERROR(__xludf.DUMMYFUNCTION("""COMPUTED_VALUE"""),0.0)</f>
        <v>0</v>
      </c>
      <c r="I288" s="4">
        <f>IFERROR(__xludf.DUMMYFUNCTION("""COMPUTED_VALUE"""),0.0)</f>
        <v>0</v>
      </c>
      <c r="J288" s="5">
        <f>IFERROR(__xludf.DUMMYFUNCTION("""COMPUTED_VALUE"""),0.0)</f>
        <v>0</v>
      </c>
      <c r="K288" s="5">
        <f>IFERROR(__xludf.DUMMYFUNCTION("""COMPUTED_VALUE"""),0.0)</f>
        <v>0</v>
      </c>
      <c r="L288" s="5">
        <f>IFERROR(__xludf.DUMMYFUNCTION("""COMPUTED_VALUE"""),0.0)</f>
        <v>0</v>
      </c>
      <c r="M288" s="5">
        <f>IFERROR(__xludf.DUMMYFUNCTION("""COMPUTED_VALUE"""),0.0)</f>
        <v>0</v>
      </c>
      <c r="N288" s="6">
        <f>IFERROR(__xludf.DUMMYFUNCTION("""COMPUTED_VALUE"""),0.0)</f>
        <v>0</v>
      </c>
    </row>
    <row r="289" ht="15.75" customHeight="1">
      <c r="A289" s="3">
        <f>IFERROR(__xludf.DUMMYFUNCTION("""COMPUTED_VALUE"""),44849.0)</f>
        <v>44849</v>
      </c>
      <c r="B289" s="4">
        <f>IFERROR(__xludf.DUMMYFUNCTION("""COMPUTED_VALUE"""),0.0)</f>
        <v>0</v>
      </c>
      <c r="C289" s="4">
        <f>IFERROR(__xludf.DUMMYFUNCTION("""COMPUTED_VALUE"""),0.0)</f>
        <v>0</v>
      </c>
      <c r="D289" s="4">
        <f>IFERROR(__xludf.DUMMYFUNCTION("""COMPUTED_VALUE"""),0.0)</f>
        <v>0</v>
      </c>
      <c r="E289" s="4">
        <f>IFERROR(__xludf.DUMMYFUNCTION("""COMPUTED_VALUE"""),0.0)</f>
        <v>0</v>
      </c>
      <c r="F289" s="4">
        <f>IFERROR(__xludf.DUMMYFUNCTION("""COMPUTED_VALUE"""),0.0)</f>
        <v>0</v>
      </c>
      <c r="G289" s="4">
        <f>IFERROR(__xludf.DUMMYFUNCTION("""COMPUTED_VALUE"""),0.0)</f>
        <v>0</v>
      </c>
      <c r="H289" s="4">
        <f>IFERROR(__xludf.DUMMYFUNCTION("""COMPUTED_VALUE"""),0.0)</f>
        <v>0</v>
      </c>
      <c r="I289" s="4">
        <f>IFERROR(__xludf.DUMMYFUNCTION("""COMPUTED_VALUE"""),0.0)</f>
        <v>0</v>
      </c>
      <c r="J289" s="5">
        <f>IFERROR(__xludf.DUMMYFUNCTION("""COMPUTED_VALUE"""),0.0)</f>
        <v>0</v>
      </c>
      <c r="K289" s="5">
        <f>IFERROR(__xludf.DUMMYFUNCTION("""COMPUTED_VALUE"""),0.0)</f>
        <v>0</v>
      </c>
      <c r="L289" s="5">
        <f>IFERROR(__xludf.DUMMYFUNCTION("""COMPUTED_VALUE"""),0.0)</f>
        <v>0</v>
      </c>
      <c r="M289" s="5">
        <f>IFERROR(__xludf.DUMMYFUNCTION("""COMPUTED_VALUE"""),0.0)</f>
        <v>0</v>
      </c>
      <c r="N289" s="6">
        <f>IFERROR(__xludf.DUMMYFUNCTION("""COMPUTED_VALUE"""),0.0)</f>
        <v>0</v>
      </c>
    </row>
    <row r="290" ht="15.75" customHeight="1">
      <c r="A290" s="3">
        <f>IFERROR(__xludf.DUMMYFUNCTION("""COMPUTED_VALUE"""),44850.0)</f>
        <v>44850</v>
      </c>
      <c r="B290" s="4">
        <f>IFERROR(__xludf.DUMMYFUNCTION("""COMPUTED_VALUE"""),0.0)</f>
        <v>0</v>
      </c>
      <c r="C290" s="4">
        <f>IFERROR(__xludf.DUMMYFUNCTION("""COMPUTED_VALUE"""),0.0)</f>
        <v>0</v>
      </c>
      <c r="D290" s="4">
        <f>IFERROR(__xludf.DUMMYFUNCTION("""COMPUTED_VALUE"""),0.0)</f>
        <v>0</v>
      </c>
      <c r="E290" s="4">
        <f>IFERROR(__xludf.DUMMYFUNCTION("""COMPUTED_VALUE"""),0.0)</f>
        <v>0</v>
      </c>
      <c r="F290" s="4">
        <f>IFERROR(__xludf.DUMMYFUNCTION("""COMPUTED_VALUE"""),0.0)</f>
        <v>0</v>
      </c>
      <c r="G290" s="4">
        <f>IFERROR(__xludf.DUMMYFUNCTION("""COMPUTED_VALUE"""),0.0)</f>
        <v>0</v>
      </c>
      <c r="H290" s="4">
        <f>IFERROR(__xludf.DUMMYFUNCTION("""COMPUTED_VALUE"""),0.0)</f>
        <v>0</v>
      </c>
      <c r="I290" s="4">
        <f>IFERROR(__xludf.DUMMYFUNCTION("""COMPUTED_VALUE"""),0.0)</f>
        <v>0</v>
      </c>
      <c r="J290" s="5">
        <f>IFERROR(__xludf.DUMMYFUNCTION("""COMPUTED_VALUE"""),0.0)</f>
        <v>0</v>
      </c>
      <c r="K290" s="5">
        <f>IFERROR(__xludf.DUMMYFUNCTION("""COMPUTED_VALUE"""),0.0)</f>
        <v>0</v>
      </c>
      <c r="L290" s="5">
        <f>IFERROR(__xludf.DUMMYFUNCTION("""COMPUTED_VALUE"""),0.0)</f>
        <v>0</v>
      </c>
      <c r="M290" s="5">
        <f>IFERROR(__xludf.DUMMYFUNCTION("""COMPUTED_VALUE"""),0.0)</f>
        <v>0</v>
      </c>
      <c r="N290" s="6">
        <f>IFERROR(__xludf.DUMMYFUNCTION("""COMPUTED_VALUE"""),0.0)</f>
        <v>0</v>
      </c>
    </row>
    <row r="291" ht="15.75" customHeight="1">
      <c r="A291" s="3">
        <f>IFERROR(__xludf.DUMMYFUNCTION("""COMPUTED_VALUE"""),44851.0)</f>
        <v>44851</v>
      </c>
      <c r="B291" s="4">
        <f>IFERROR(__xludf.DUMMYFUNCTION("""COMPUTED_VALUE"""),0.0)</f>
        <v>0</v>
      </c>
      <c r="C291" s="4">
        <f>IFERROR(__xludf.DUMMYFUNCTION("""COMPUTED_VALUE"""),0.0)</f>
        <v>0</v>
      </c>
      <c r="D291" s="4">
        <f>IFERROR(__xludf.DUMMYFUNCTION("""COMPUTED_VALUE"""),0.0)</f>
        <v>0</v>
      </c>
      <c r="E291" s="4">
        <f>IFERROR(__xludf.DUMMYFUNCTION("""COMPUTED_VALUE"""),0.0)</f>
        <v>0</v>
      </c>
      <c r="F291" s="4">
        <f>IFERROR(__xludf.DUMMYFUNCTION("""COMPUTED_VALUE"""),0.0)</f>
        <v>0</v>
      </c>
      <c r="G291" s="4">
        <f>IFERROR(__xludf.DUMMYFUNCTION("""COMPUTED_VALUE"""),0.0)</f>
        <v>0</v>
      </c>
      <c r="H291" s="4">
        <f>IFERROR(__xludf.DUMMYFUNCTION("""COMPUTED_VALUE"""),0.0)</f>
        <v>0</v>
      </c>
      <c r="I291" s="4">
        <f>IFERROR(__xludf.DUMMYFUNCTION("""COMPUTED_VALUE"""),0.0)</f>
        <v>0</v>
      </c>
      <c r="J291" s="5">
        <f>IFERROR(__xludf.DUMMYFUNCTION("""COMPUTED_VALUE"""),0.0)</f>
        <v>0</v>
      </c>
      <c r="K291" s="5">
        <f>IFERROR(__xludf.DUMMYFUNCTION("""COMPUTED_VALUE"""),0.0)</f>
        <v>0</v>
      </c>
      <c r="L291" s="5">
        <f>IFERROR(__xludf.DUMMYFUNCTION("""COMPUTED_VALUE"""),0.0)</f>
        <v>0</v>
      </c>
      <c r="M291" s="5">
        <f>IFERROR(__xludf.DUMMYFUNCTION("""COMPUTED_VALUE"""),0.0)</f>
        <v>0</v>
      </c>
      <c r="N291" s="6">
        <f>IFERROR(__xludf.DUMMYFUNCTION("""COMPUTED_VALUE"""),0.0)</f>
        <v>0</v>
      </c>
    </row>
    <row r="292" ht="15.75" customHeight="1">
      <c r="A292" s="3">
        <f>IFERROR(__xludf.DUMMYFUNCTION("""COMPUTED_VALUE"""),44852.0)</f>
        <v>44852</v>
      </c>
      <c r="B292" s="4">
        <f>IFERROR(__xludf.DUMMYFUNCTION("""COMPUTED_VALUE"""),0.0)</f>
        <v>0</v>
      </c>
      <c r="C292" s="4">
        <f>IFERROR(__xludf.DUMMYFUNCTION("""COMPUTED_VALUE"""),0.0)</f>
        <v>0</v>
      </c>
      <c r="D292" s="4">
        <f>IFERROR(__xludf.DUMMYFUNCTION("""COMPUTED_VALUE"""),0.0)</f>
        <v>0</v>
      </c>
      <c r="E292" s="4">
        <f>IFERROR(__xludf.DUMMYFUNCTION("""COMPUTED_VALUE"""),0.0)</f>
        <v>0</v>
      </c>
      <c r="F292" s="4">
        <f>IFERROR(__xludf.DUMMYFUNCTION("""COMPUTED_VALUE"""),0.0)</f>
        <v>0</v>
      </c>
      <c r="G292" s="4">
        <f>IFERROR(__xludf.DUMMYFUNCTION("""COMPUTED_VALUE"""),0.0)</f>
        <v>0</v>
      </c>
      <c r="H292" s="4">
        <f>IFERROR(__xludf.DUMMYFUNCTION("""COMPUTED_VALUE"""),0.0)</f>
        <v>0</v>
      </c>
      <c r="I292" s="4">
        <f>IFERROR(__xludf.DUMMYFUNCTION("""COMPUTED_VALUE"""),0.0)</f>
        <v>0</v>
      </c>
      <c r="J292" s="5">
        <f>IFERROR(__xludf.DUMMYFUNCTION("""COMPUTED_VALUE"""),0.0)</f>
        <v>0</v>
      </c>
      <c r="K292" s="5">
        <f>IFERROR(__xludf.DUMMYFUNCTION("""COMPUTED_VALUE"""),0.0)</f>
        <v>0</v>
      </c>
      <c r="L292" s="5">
        <f>IFERROR(__xludf.DUMMYFUNCTION("""COMPUTED_VALUE"""),0.0)</f>
        <v>0</v>
      </c>
      <c r="M292" s="5">
        <f>IFERROR(__xludf.DUMMYFUNCTION("""COMPUTED_VALUE"""),0.0)</f>
        <v>0</v>
      </c>
      <c r="N292" s="6">
        <f>IFERROR(__xludf.DUMMYFUNCTION("""COMPUTED_VALUE"""),0.0)</f>
        <v>0</v>
      </c>
    </row>
    <row r="293" ht="15.75" customHeight="1">
      <c r="A293" s="3">
        <f>IFERROR(__xludf.DUMMYFUNCTION("""COMPUTED_VALUE"""),44853.0)</f>
        <v>44853</v>
      </c>
      <c r="B293" s="4">
        <f>IFERROR(__xludf.DUMMYFUNCTION("""COMPUTED_VALUE"""),0.0)</f>
        <v>0</v>
      </c>
      <c r="C293" s="4">
        <f>IFERROR(__xludf.DUMMYFUNCTION("""COMPUTED_VALUE"""),0.0)</f>
        <v>0</v>
      </c>
      <c r="D293" s="4">
        <f>IFERROR(__xludf.DUMMYFUNCTION("""COMPUTED_VALUE"""),0.0)</f>
        <v>0</v>
      </c>
      <c r="E293" s="4">
        <f>IFERROR(__xludf.DUMMYFUNCTION("""COMPUTED_VALUE"""),0.0)</f>
        <v>0</v>
      </c>
      <c r="F293" s="4">
        <f>IFERROR(__xludf.DUMMYFUNCTION("""COMPUTED_VALUE"""),0.0)</f>
        <v>0</v>
      </c>
      <c r="G293" s="4">
        <f>IFERROR(__xludf.DUMMYFUNCTION("""COMPUTED_VALUE"""),0.0)</f>
        <v>0</v>
      </c>
      <c r="H293" s="4">
        <f>IFERROR(__xludf.DUMMYFUNCTION("""COMPUTED_VALUE"""),0.0)</f>
        <v>0</v>
      </c>
      <c r="I293" s="4">
        <f>IFERROR(__xludf.DUMMYFUNCTION("""COMPUTED_VALUE"""),0.0)</f>
        <v>0</v>
      </c>
      <c r="J293" s="5">
        <f>IFERROR(__xludf.DUMMYFUNCTION("""COMPUTED_VALUE"""),0.0)</f>
        <v>0</v>
      </c>
      <c r="K293" s="5">
        <f>IFERROR(__xludf.DUMMYFUNCTION("""COMPUTED_VALUE"""),0.0)</f>
        <v>0</v>
      </c>
      <c r="L293" s="5">
        <f>IFERROR(__xludf.DUMMYFUNCTION("""COMPUTED_VALUE"""),0.0)</f>
        <v>0</v>
      </c>
      <c r="M293" s="5">
        <f>IFERROR(__xludf.DUMMYFUNCTION("""COMPUTED_VALUE"""),0.0)</f>
        <v>0</v>
      </c>
      <c r="N293" s="6">
        <f>IFERROR(__xludf.DUMMYFUNCTION("""COMPUTED_VALUE"""),0.0)</f>
        <v>0</v>
      </c>
    </row>
    <row r="294" ht="15.75" customHeight="1">
      <c r="A294" s="3">
        <f>IFERROR(__xludf.DUMMYFUNCTION("""COMPUTED_VALUE"""),44854.0)</f>
        <v>44854</v>
      </c>
      <c r="B294" s="4">
        <f>IFERROR(__xludf.DUMMYFUNCTION("""COMPUTED_VALUE"""),0.0)</f>
        <v>0</v>
      </c>
      <c r="C294" s="4">
        <f>IFERROR(__xludf.DUMMYFUNCTION("""COMPUTED_VALUE"""),0.0)</f>
        <v>0</v>
      </c>
      <c r="D294" s="4">
        <f>IFERROR(__xludf.DUMMYFUNCTION("""COMPUTED_VALUE"""),0.0)</f>
        <v>0</v>
      </c>
      <c r="E294" s="4">
        <f>IFERROR(__xludf.DUMMYFUNCTION("""COMPUTED_VALUE"""),0.0)</f>
        <v>0</v>
      </c>
      <c r="F294" s="4">
        <f>IFERROR(__xludf.DUMMYFUNCTION("""COMPUTED_VALUE"""),0.0)</f>
        <v>0</v>
      </c>
      <c r="G294" s="4">
        <f>IFERROR(__xludf.DUMMYFUNCTION("""COMPUTED_VALUE"""),0.0)</f>
        <v>0</v>
      </c>
      <c r="H294" s="4">
        <f>IFERROR(__xludf.DUMMYFUNCTION("""COMPUTED_VALUE"""),0.0)</f>
        <v>0</v>
      </c>
      <c r="I294" s="4">
        <f>IFERROR(__xludf.DUMMYFUNCTION("""COMPUTED_VALUE"""),0.0)</f>
        <v>0</v>
      </c>
      <c r="J294" s="5">
        <f>IFERROR(__xludf.DUMMYFUNCTION("""COMPUTED_VALUE"""),0.0)</f>
        <v>0</v>
      </c>
      <c r="K294" s="5">
        <f>IFERROR(__xludf.DUMMYFUNCTION("""COMPUTED_VALUE"""),0.0)</f>
        <v>0</v>
      </c>
      <c r="L294" s="5">
        <f>IFERROR(__xludf.DUMMYFUNCTION("""COMPUTED_VALUE"""),0.0)</f>
        <v>0</v>
      </c>
      <c r="M294" s="5">
        <f>IFERROR(__xludf.DUMMYFUNCTION("""COMPUTED_VALUE"""),0.0)</f>
        <v>0</v>
      </c>
      <c r="N294" s="6">
        <f>IFERROR(__xludf.DUMMYFUNCTION("""COMPUTED_VALUE"""),0.0)</f>
        <v>0</v>
      </c>
    </row>
    <row r="295" ht="15.75" customHeight="1">
      <c r="A295" s="3">
        <f>IFERROR(__xludf.DUMMYFUNCTION("""COMPUTED_VALUE"""),44855.0)</f>
        <v>44855</v>
      </c>
      <c r="B295" s="4">
        <f>IFERROR(__xludf.DUMMYFUNCTION("""COMPUTED_VALUE"""),0.0)</f>
        <v>0</v>
      </c>
      <c r="C295" s="4">
        <f>IFERROR(__xludf.DUMMYFUNCTION("""COMPUTED_VALUE"""),0.0)</f>
        <v>0</v>
      </c>
      <c r="D295" s="4">
        <f>IFERROR(__xludf.DUMMYFUNCTION("""COMPUTED_VALUE"""),0.0)</f>
        <v>0</v>
      </c>
      <c r="E295" s="4">
        <f>IFERROR(__xludf.DUMMYFUNCTION("""COMPUTED_VALUE"""),0.0)</f>
        <v>0</v>
      </c>
      <c r="F295" s="4">
        <f>IFERROR(__xludf.DUMMYFUNCTION("""COMPUTED_VALUE"""),0.0)</f>
        <v>0</v>
      </c>
      <c r="G295" s="4">
        <f>IFERROR(__xludf.DUMMYFUNCTION("""COMPUTED_VALUE"""),0.0)</f>
        <v>0</v>
      </c>
      <c r="H295" s="4">
        <f>IFERROR(__xludf.DUMMYFUNCTION("""COMPUTED_VALUE"""),0.0)</f>
        <v>0</v>
      </c>
      <c r="I295" s="4">
        <f>IFERROR(__xludf.DUMMYFUNCTION("""COMPUTED_VALUE"""),0.0)</f>
        <v>0</v>
      </c>
      <c r="J295" s="5">
        <f>IFERROR(__xludf.DUMMYFUNCTION("""COMPUTED_VALUE"""),0.0)</f>
        <v>0</v>
      </c>
      <c r="K295" s="5">
        <f>IFERROR(__xludf.DUMMYFUNCTION("""COMPUTED_VALUE"""),0.0)</f>
        <v>0</v>
      </c>
      <c r="L295" s="5">
        <f>IFERROR(__xludf.DUMMYFUNCTION("""COMPUTED_VALUE"""),0.0)</f>
        <v>0</v>
      </c>
      <c r="M295" s="5">
        <f>IFERROR(__xludf.DUMMYFUNCTION("""COMPUTED_VALUE"""),0.0)</f>
        <v>0</v>
      </c>
      <c r="N295" s="6">
        <f>IFERROR(__xludf.DUMMYFUNCTION("""COMPUTED_VALUE"""),0.0)</f>
        <v>0</v>
      </c>
    </row>
    <row r="296" ht="15.75" customHeight="1">
      <c r="A296" s="3">
        <f>IFERROR(__xludf.DUMMYFUNCTION("""COMPUTED_VALUE"""),44856.0)</f>
        <v>44856</v>
      </c>
      <c r="B296" s="4">
        <f>IFERROR(__xludf.DUMMYFUNCTION("""COMPUTED_VALUE"""),0.0)</f>
        <v>0</v>
      </c>
      <c r="C296" s="4">
        <f>IFERROR(__xludf.DUMMYFUNCTION("""COMPUTED_VALUE"""),0.0)</f>
        <v>0</v>
      </c>
      <c r="D296" s="4">
        <f>IFERROR(__xludf.DUMMYFUNCTION("""COMPUTED_VALUE"""),0.0)</f>
        <v>0</v>
      </c>
      <c r="E296" s="4">
        <f>IFERROR(__xludf.DUMMYFUNCTION("""COMPUTED_VALUE"""),0.0)</f>
        <v>0</v>
      </c>
      <c r="F296" s="4">
        <f>IFERROR(__xludf.DUMMYFUNCTION("""COMPUTED_VALUE"""),0.0)</f>
        <v>0</v>
      </c>
      <c r="G296" s="4">
        <f>IFERROR(__xludf.DUMMYFUNCTION("""COMPUTED_VALUE"""),0.0)</f>
        <v>0</v>
      </c>
      <c r="H296" s="4">
        <f>IFERROR(__xludf.DUMMYFUNCTION("""COMPUTED_VALUE"""),0.0)</f>
        <v>0</v>
      </c>
      <c r="I296" s="4">
        <f>IFERROR(__xludf.DUMMYFUNCTION("""COMPUTED_VALUE"""),0.0)</f>
        <v>0</v>
      </c>
      <c r="J296" s="5">
        <f>IFERROR(__xludf.DUMMYFUNCTION("""COMPUTED_VALUE"""),0.0)</f>
        <v>0</v>
      </c>
      <c r="K296" s="5">
        <f>IFERROR(__xludf.DUMMYFUNCTION("""COMPUTED_VALUE"""),0.0)</f>
        <v>0</v>
      </c>
      <c r="L296" s="5">
        <f>IFERROR(__xludf.DUMMYFUNCTION("""COMPUTED_VALUE"""),0.0)</f>
        <v>0</v>
      </c>
      <c r="M296" s="5">
        <f>IFERROR(__xludf.DUMMYFUNCTION("""COMPUTED_VALUE"""),0.0)</f>
        <v>0</v>
      </c>
      <c r="N296" s="6">
        <f>IFERROR(__xludf.DUMMYFUNCTION("""COMPUTED_VALUE"""),0.0)</f>
        <v>0</v>
      </c>
    </row>
    <row r="297" ht="15.75" customHeight="1">
      <c r="A297" s="3">
        <f>IFERROR(__xludf.DUMMYFUNCTION("""COMPUTED_VALUE"""),44857.0)</f>
        <v>44857</v>
      </c>
      <c r="B297" s="4">
        <f>IFERROR(__xludf.DUMMYFUNCTION("""COMPUTED_VALUE"""),0.0)</f>
        <v>0</v>
      </c>
      <c r="C297" s="4">
        <f>IFERROR(__xludf.DUMMYFUNCTION("""COMPUTED_VALUE"""),0.0)</f>
        <v>0</v>
      </c>
      <c r="D297" s="4">
        <f>IFERROR(__xludf.DUMMYFUNCTION("""COMPUTED_VALUE"""),0.0)</f>
        <v>0</v>
      </c>
      <c r="E297" s="4">
        <f>IFERROR(__xludf.DUMMYFUNCTION("""COMPUTED_VALUE"""),0.0)</f>
        <v>0</v>
      </c>
      <c r="F297" s="4">
        <f>IFERROR(__xludf.DUMMYFUNCTION("""COMPUTED_VALUE"""),0.0)</f>
        <v>0</v>
      </c>
      <c r="G297" s="4">
        <f>IFERROR(__xludf.DUMMYFUNCTION("""COMPUTED_VALUE"""),0.0)</f>
        <v>0</v>
      </c>
      <c r="H297" s="4">
        <f>IFERROR(__xludf.DUMMYFUNCTION("""COMPUTED_VALUE"""),0.0)</f>
        <v>0</v>
      </c>
      <c r="I297" s="4">
        <f>IFERROR(__xludf.DUMMYFUNCTION("""COMPUTED_VALUE"""),0.0)</f>
        <v>0</v>
      </c>
      <c r="J297" s="5">
        <f>IFERROR(__xludf.DUMMYFUNCTION("""COMPUTED_VALUE"""),0.0)</f>
        <v>0</v>
      </c>
      <c r="K297" s="5">
        <f>IFERROR(__xludf.DUMMYFUNCTION("""COMPUTED_VALUE"""),0.0)</f>
        <v>0</v>
      </c>
      <c r="L297" s="5">
        <f>IFERROR(__xludf.DUMMYFUNCTION("""COMPUTED_VALUE"""),0.0)</f>
        <v>0</v>
      </c>
      <c r="M297" s="5">
        <f>IFERROR(__xludf.DUMMYFUNCTION("""COMPUTED_VALUE"""),0.0)</f>
        <v>0</v>
      </c>
      <c r="N297" s="6">
        <f>IFERROR(__xludf.DUMMYFUNCTION("""COMPUTED_VALUE"""),0.0)</f>
        <v>0</v>
      </c>
    </row>
    <row r="298" ht="15.75" customHeight="1">
      <c r="A298" s="3">
        <f>IFERROR(__xludf.DUMMYFUNCTION("""COMPUTED_VALUE"""),44858.0)</f>
        <v>44858</v>
      </c>
      <c r="B298" s="4">
        <f>IFERROR(__xludf.DUMMYFUNCTION("""COMPUTED_VALUE"""),0.0)</f>
        <v>0</v>
      </c>
      <c r="C298" s="4">
        <f>IFERROR(__xludf.DUMMYFUNCTION("""COMPUTED_VALUE"""),0.0)</f>
        <v>0</v>
      </c>
      <c r="D298" s="4">
        <f>IFERROR(__xludf.DUMMYFUNCTION("""COMPUTED_VALUE"""),0.0)</f>
        <v>0</v>
      </c>
      <c r="E298" s="4">
        <f>IFERROR(__xludf.DUMMYFUNCTION("""COMPUTED_VALUE"""),0.0)</f>
        <v>0</v>
      </c>
      <c r="F298" s="4">
        <f>IFERROR(__xludf.DUMMYFUNCTION("""COMPUTED_VALUE"""),0.0)</f>
        <v>0</v>
      </c>
      <c r="G298" s="4">
        <f>IFERROR(__xludf.DUMMYFUNCTION("""COMPUTED_VALUE"""),0.0)</f>
        <v>0</v>
      </c>
      <c r="H298" s="4">
        <f>IFERROR(__xludf.DUMMYFUNCTION("""COMPUTED_VALUE"""),0.0)</f>
        <v>0</v>
      </c>
      <c r="I298" s="4">
        <f>IFERROR(__xludf.DUMMYFUNCTION("""COMPUTED_VALUE"""),0.0)</f>
        <v>0</v>
      </c>
      <c r="J298" s="5">
        <f>IFERROR(__xludf.DUMMYFUNCTION("""COMPUTED_VALUE"""),0.0)</f>
        <v>0</v>
      </c>
      <c r="K298" s="5">
        <f>IFERROR(__xludf.DUMMYFUNCTION("""COMPUTED_VALUE"""),0.0)</f>
        <v>0</v>
      </c>
      <c r="L298" s="5">
        <f>IFERROR(__xludf.DUMMYFUNCTION("""COMPUTED_VALUE"""),0.0)</f>
        <v>0</v>
      </c>
      <c r="M298" s="5">
        <f>IFERROR(__xludf.DUMMYFUNCTION("""COMPUTED_VALUE"""),0.0)</f>
        <v>0</v>
      </c>
      <c r="N298" s="6">
        <f>IFERROR(__xludf.DUMMYFUNCTION("""COMPUTED_VALUE"""),0.0)</f>
        <v>0</v>
      </c>
    </row>
    <row r="299" ht="15.75" customHeight="1">
      <c r="A299" s="3">
        <f>IFERROR(__xludf.DUMMYFUNCTION("""COMPUTED_VALUE"""),44859.0)</f>
        <v>44859</v>
      </c>
      <c r="B299" s="4">
        <f>IFERROR(__xludf.DUMMYFUNCTION("""COMPUTED_VALUE"""),0.0)</f>
        <v>0</v>
      </c>
      <c r="C299" s="4">
        <f>IFERROR(__xludf.DUMMYFUNCTION("""COMPUTED_VALUE"""),0.0)</f>
        <v>0</v>
      </c>
      <c r="D299" s="4">
        <f>IFERROR(__xludf.DUMMYFUNCTION("""COMPUTED_VALUE"""),0.0)</f>
        <v>0</v>
      </c>
      <c r="E299" s="4">
        <f>IFERROR(__xludf.DUMMYFUNCTION("""COMPUTED_VALUE"""),0.0)</f>
        <v>0</v>
      </c>
      <c r="F299" s="4">
        <f>IFERROR(__xludf.DUMMYFUNCTION("""COMPUTED_VALUE"""),0.0)</f>
        <v>0</v>
      </c>
      <c r="G299" s="4">
        <f>IFERROR(__xludf.DUMMYFUNCTION("""COMPUTED_VALUE"""),0.0)</f>
        <v>0</v>
      </c>
      <c r="H299" s="4">
        <f>IFERROR(__xludf.DUMMYFUNCTION("""COMPUTED_VALUE"""),0.0)</f>
        <v>0</v>
      </c>
      <c r="I299" s="4">
        <f>IFERROR(__xludf.DUMMYFUNCTION("""COMPUTED_VALUE"""),0.0)</f>
        <v>0</v>
      </c>
      <c r="J299" s="5">
        <f>IFERROR(__xludf.DUMMYFUNCTION("""COMPUTED_VALUE"""),0.0)</f>
        <v>0</v>
      </c>
      <c r="K299" s="5">
        <f>IFERROR(__xludf.DUMMYFUNCTION("""COMPUTED_VALUE"""),0.0)</f>
        <v>0</v>
      </c>
      <c r="L299" s="5">
        <f>IFERROR(__xludf.DUMMYFUNCTION("""COMPUTED_VALUE"""),0.0)</f>
        <v>0</v>
      </c>
      <c r="M299" s="5">
        <f>IFERROR(__xludf.DUMMYFUNCTION("""COMPUTED_VALUE"""),0.0)</f>
        <v>0</v>
      </c>
      <c r="N299" s="6">
        <f>IFERROR(__xludf.DUMMYFUNCTION("""COMPUTED_VALUE"""),0.0)</f>
        <v>0</v>
      </c>
    </row>
    <row r="300" ht="15.75" customHeight="1">
      <c r="A300" s="3">
        <f>IFERROR(__xludf.DUMMYFUNCTION("""COMPUTED_VALUE"""),44860.0)</f>
        <v>44860</v>
      </c>
      <c r="B300" s="4">
        <f>IFERROR(__xludf.DUMMYFUNCTION("""COMPUTED_VALUE"""),0.0)</f>
        <v>0</v>
      </c>
      <c r="C300" s="4">
        <f>IFERROR(__xludf.DUMMYFUNCTION("""COMPUTED_VALUE"""),0.0)</f>
        <v>0</v>
      </c>
      <c r="D300" s="4">
        <f>IFERROR(__xludf.DUMMYFUNCTION("""COMPUTED_VALUE"""),0.0)</f>
        <v>0</v>
      </c>
      <c r="E300" s="4">
        <f>IFERROR(__xludf.DUMMYFUNCTION("""COMPUTED_VALUE"""),0.0)</f>
        <v>0</v>
      </c>
      <c r="F300" s="4">
        <f>IFERROR(__xludf.DUMMYFUNCTION("""COMPUTED_VALUE"""),0.0)</f>
        <v>0</v>
      </c>
      <c r="G300" s="4">
        <f>IFERROR(__xludf.DUMMYFUNCTION("""COMPUTED_VALUE"""),0.0)</f>
        <v>0</v>
      </c>
      <c r="H300" s="4">
        <f>IFERROR(__xludf.DUMMYFUNCTION("""COMPUTED_VALUE"""),0.0)</f>
        <v>0</v>
      </c>
      <c r="I300" s="4">
        <f>IFERROR(__xludf.DUMMYFUNCTION("""COMPUTED_VALUE"""),0.0)</f>
        <v>0</v>
      </c>
      <c r="J300" s="5">
        <f>IFERROR(__xludf.DUMMYFUNCTION("""COMPUTED_VALUE"""),0.0)</f>
        <v>0</v>
      </c>
      <c r="K300" s="5">
        <f>IFERROR(__xludf.DUMMYFUNCTION("""COMPUTED_VALUE"""),0.0)</f>
        <v>0</v>
      </c>
      <c r="L300" s="5">
        <f>IFERROR(__xludf.DUMMYFUNCTION("""COMPUTED_VALUE"""),0.0)</f>
        <v>0</v>
      </c>
      <c r="M300" s="5">
        <f>IFERROR(__xludf.DUMMYFUNCTION("""COMPUTED_VALUE"""),0.0)</f>
        <v>0</v>
      </c>
      <c r="N300" s="6">
        <f>IFERROR(__xludf.DUMMYFUNCTION("""COMPUTED_VALUE"""),0.0)</f>
        <v>0</v>
      </c>
    </row>
    <row r="301" ht="15.75" customHeight="1">
      <c r="A301" s="3">
        <f>IFERROR(__xludf.DUMMYFUNCTION("""COMPUTED_VALUE"""),44861.0)</f>
        <v>44861</v>
      </c>
      <c r="B301" s="4">
        <f>IFERROR(__xludf.DUMMYFUNCTION("""COMPUTED_VALUE"""),0.0)</f>
        <v>0</v>
      </c>
      <c r="C301" s="4">
        <f>IFERROR(__xludf.DUMMYFUNCTION("""COMPUTED_VALUE"""),0.0)</f>
        <v>0</v>
      </c>
      <c r="D301" s="4">
        <f>IFERROR(__xludf.DUMMYFUNCTION("""COMPUTED_VALUE"""),0.0)</f>
        <v>0</v>
      </c>
      <c r="E301" s="4">
        <f>IFERROR(__xludf.DUMMYFUNCTION("""COMPUTED_VALUE"""),0.0)</f>
        <v>0</v>
      </c>
      <c r="F301" s="4">
        <f>IFERROR(__xludf.DUMMYFUNCTION("""COMPUTED_VALUE"""),0.0)</f>
        <v>0</v>
      </c>
      <c r="G301" s="4">
        <f>IFERROR(__xludf.DUMMYFUNCTION("""COMPUTED_VALUE"""),0.0)</f>
        <v>0</v>
      </c>
      <c r="H301" s="4">
        <f>IFERROR(__xludf.DUMMYFUNCTION("""COMPUTED_VALUE"""),0.0)</f>
        <v>0</v>
      </c>
      <c r="I301" s="4">
        <f>IFERROR(__xludf.DUMMYFUNCTION("""COMPUTED_VALUE"""),0.0)</f>
        <v>0</v>
      </c>
      <c r="J301" s="5">
        <f>IFERROR(__xludf.DUMMYFUNCTION("""COMPUTED_VALUE"""),0.0)</f>
        <v>0</v>
      </c>
      <c r="K301" s="5">
        <f>IFERROR(__xludf.DUMMYFUNCTION("""COMPUTED_VALUE"""),0.0)</f>
        <v>0</v>
      </c>
      <c r="L301" s="5">
        <f>IFERROR(__xludf.DUMMYFUNCTION("""COMPUTED_VALUE"""),0.0)</f>
        <v>0</v>
      </c>
      <c r="M301" s="5">
        <f>IFERROR(__xludf.DUMMYFUNCTION("""COMPUTED_VALUE"""),0.0)</f>
        <v>0</v>
      </c>
      <c r="N301" s="6">
        <f>IFERROR(__xludf.DUMMYFUNCTION("""COMPUTED_VALUE"""),0.0)</f>
        <v>0</v>
      </c>
    </row>
    <row r="302" ht="15.75" customHeight="1">
      <c r="A302" s="3">
        <f>IFERROR(__xludf.DUMMYFUNCTION("""COMPUTED_VALUE"""),44862.0)</f>
        <v>44862</v>
      </c>
      <c r="B302" s="4">
        <f>IFERROR(__xludf.DUMMYFUNCTION("""COMPUTED_VALUE"""),0.0)</f>
        <v>0</v>
      </c>
      <c r="C302" s="4">
        <f>IFERROR(__xludf.DUMMYFUNCTION("""COMPUTED_VALUE"""),0.0)</f>
        <v>0</v>
      </c>
      <c r="D302" s="4">
        <f>IFERROR(__xludf.DUMMYFUNCTION("""COMPUTED_VALUE"""),0.0)</f>
        <v>0</v>
      </c>
      <c r="E302" s="4">
        <f>IFERROR(__xludf.DUMMYFUNCTION("""COMPUTED_VALUE"""),0.0)</f>
        <v>0</v>
      </c>
      <c r="F302" s="4">
        <f>IFERROR(__xludf.DUMMYFUNCTION("""COMPUTED_VALUE"""),0.0)</f>
        <v>0</v>
      </c>
      <c r="G302" s="4">
        <f>IFERROR(__xludf.DUMMYFUNCTION("""COMPUTED_VALUE"""),0.0)</f>
        <v>0</v>
      </c>
      <c r="H302" s="4">
        <f>IFERROR(__xludf.DUMMYFUNCTION("""COMPUTED_VALUE"""),0.0)</f>
        <v>0</v>
      </c>
      <c r="I302" s="4">
        <f>IFERROR(__xludf.DUMMYFUNCTION("""COMPUTED_VALUE"""),0.0)</f>
        <v>0</v>
      </c>
      <c r="J302" s="5">
        <f>IFERROR(__xludf.DUMMYFUNCTION("""COMPUTED_VALUE"""),0.0)</f>
        <v>0</v>
      </c>
      <c r="K302" s="5">
        <f>IFERROR(__xludf.DUMMYFUNCTION("""COMPUTED_VALUE"""),0.0)</f>
        <v>0</v>
      </c>
      <c r="L302" s="5">
        <f>IFERROR(__xludf.DUMMYFUNCTION("""COMPUTED_VALUE"""),0.0)</f>
        <v>0</v>
      </c>
      <c r="M302" s="5">
        <f>IFERROR(__xludf.DUMMYFUNCTION("""COMPUTED_VALUE"""),0.0)</f>
        <v>0</v>
      </c>
      <c r="N302" s="6">
        <f>IFERROR(__xludf.DUMMYFUNCTION("""COMPUTED_VALUE"""),0.0)</f>
        <v>0</v>
      </c>
    </row>
    <row r="303" ht="15.75" customHeight="1">
      <c r="A303" s="3">
        <f>IFERROR(__xludf.DUMMYFUNCTION("""COMPUTED_VALUE"""),44863.0)</f>
        <v>44863</v>
      </c>
      <c r="B303" s="4">
        <f>IFERROR(__xludf.DUMMYFUNCTION("""COMPUTED_VALUE"""),0.0)</f>
        <v>0</v>
      </c>
      <c r="C303" s="4">
        <f>IFERROR(__xludf.DUMMYFUNCTION("""COMPUTED_VALUE"""),0.0)</f>
        <v>0</v>
      </c>
      <c r="D303" s="4">
        <f>IFERROR(__xludf.DUMMYFUNCTION("""COMPUTED_VALUE"""),0.0)</f>
        <v>0</v>
      </c>
      <c r="E303" s="4">
        <f>IFERROR(__xludf.DUMMYFUNCTION("""COMPUTED_VALUE"""),0.0)</f>
        <v>0</v>
      </c>
      <c r="F303" s="4">
        <f>IFERROR(__xludf.DUMMYFUNCTION("""COMPUTED_VALUE"""),0.0)</f>
        <v>0</v>
      </c>
      <c r="G303" s="4">
        <f>IFERROR(__xludf.DUMMYFUNCTION("""COMPUTED_VALUE"""),0.0)</f>
        <v>0</v>
      </c>
      <c r="H303" s="4">
        <f>IFERROR(__xludf.DUMMYFUNCTION("""COMPUTED_VALUE"""),0.0)</f>
        <v>0</v>
      </c>
      <c r="I303" s="4">
        <f>IFERROR(__xludf.DUMMYFUNCTION("""COMPUTED_VALUE"""),0.0)</f>
        <v>0</v>
      </c>
      <c r="J303" s="5">
        <f>IFERROR(__xludf.DUMMYFUNCTION("""COMPUTED_VALUE"""),0.0)</f>
        <v>0</v>
      </c>
      <c r="K303" s="5">
        <f>IFERROR(__xludf.DUMMYFUNCTION("""COMPUTED_VALUE"""),0.0)</f>
        <v>0</v>
      </c>
      <c r="L303" s="5">
        <f>IFERROR(__xludf.DUMMYFUNCTION("""COMPUTED_VALUE"""),0.0)</f>
        <v>0</v>
      </c>
      <c r="M303" s="5">
        <f>IFERROR(__xludf.DUMMYFUNCTION("""COMPUTED_VALUE"""),0.0)</f>
        <v>0</v>
      </c>
      <c r="N303" s="6">
        <f>IFERROR(__xludf.DUMMYFUNCTION("""COMPUTED_VALUE"""),0.0)</f>
        <v>0</v>
      </c>
    </row>
    <row r="304" ht="15.75" customHeight="1">
      <c r="A304" s="3">
        <f>IFERROR(__xludf.DUMMYFUNCTION("""COMPUTED_VALUE"""),44864.0)</f>
        <v>44864</v>
      </c>
      <c r="B304" s="4">
        <f>IFERROR(__xludf.DUMMYFUNCTION("""COMPUTED_VALUE"""),0.0)</f>
        <v>0</v>
      </c>
      <c r="C304" s="4">
        <f>IFERROR(__xludf.DUMMYFUNCTION("""COMPUTED_VALUE"""),0.0)</f>
        <v>0</v>
      </c>
      <c r="D304" s="4">
        <f>IFERROR(__xludf.DUMMYFUNCTION("""COMPUTED_VALUE"""),0.0)</f>
        <v>0</v>
      </c>
      <c r="E304" s="4">
        <f>IFERROR(__xludf.DUMMYFUNCTION("""COMPUTED_VALUE"""),0.0)</f>
        <v>0</v>
      </c>
      <c r="F304" s="4">
        <f>IFERROR(__xludf.DUMMYFUNCTION("""COMPUTED_VALUE"""),0.0)</f>
        <v>0</v>
      </c>
      <c r="G304" s="4">
        <f>IFERROR(__xludf.DUMMYFUNCTION("""COMPUTED_VALUE"""),0.0)</f>
        <v>0</v>
      </c>
      <c r="H304" s="4">
        <f>IFERROR(__xludf.DUMMYFUNCTION("""COMPUTED_VALUE"""),0.0)</f>
        <v>0</v>
      </c>
      <c r="I304" s="4">
        <f>IFERROR(__xludf.DUMMYFUNCTION("""COMPUTED_VALUE"""),0.0)</f>
        <v>0</v>
      </c>
      <c r="J304" s="5">
        <f>IFERROR(__xludf.DUMMYFUNCTION("""COMPUTED_VALUE"""),0.0)</f>
        <v>0</v>
      </c>
      <c r="K304" s="5">
        <f>IFERROR(__xludf.DUMMYFUNCTION("""COMPUTED_VALUE"""),0.0)</f>
        <v>0</v>
      </c>
      <c r="L304" s="5">
        <f>IFERROR(__xludf.DUMMYFUNCTION("""COMPUTED_VALUE"""),0.0)</f>
        <v>0</v>
      </c>
      <c r="M304" s="5">
        <f>IFERROR(__xludf.DUMMYFUNCTION("""COMPUTED_VALUE"""),0.0)</f>
        <v>0</v>
      </c>
      <c r="N304" s="6">
        <f>IFERROR(__xludf.DUMMYFUNCTION("""COMPUTED_VALUE"""),0.0)</f>
        <v>0</v>
      </c>
    </row>
    <row r="305" ht="15.75" customHeight="1">
      <c r="A305" s="3">
        <f>IFERROR(__xludf.DUMMYFUNCTION("""COMPUTED_VALUE"""),44865.0)</f>
        <v>44865</v>
      </c>
      <c r="B305" s="4">
        <f>IFERROR(__xludf.DUMMYFUNCTION("""COMPUTED_VALUE"""),0.0)</f>
        <v>0</v>
      </c>
      <c r="C305" s="4">
        <f>IFERROR(__xludf.DUMMYFUNCTION("""COMPUTED_VALUE"""),0.0)</f>
        <v>0</v>
      </c>
      <c r="D305" s="4">
        <f>IFERROR(__xludf.DUMMYFUNCTION("""COMPUTED_VALUE"""),0.0)</f>
        <v>0</v>
      </c>
      <c r="E305" s="4">
        <f>IFERROR(__xludf.DUMMYFUNCTION("""COMPUTED_VALUE"""),0.0)</f>
        <v>0</v>
      </c>
      <c r="F305" s="4">
        <f>IFERROR(__xludf.DUMMYFUNCTION("""COMPUTED_VALUE"""),0.0)</f>
        <v>0</v>
      </c>
      <c r="G305" s="4">
        <f>IFERROR(__xludf.DUMMYFUNCTION("""COMPUTED_VALUE"""),0.0)</f>
        <v>0</v>
      </c>
      <c r="H305" s="4">
        <f>IFERROR(__xludf.DUMMYFUNCTION("""COMPUTED_VALUE"""),0.0)</f>
        <v>0</v>
      </c>
      <c r="I305" s="4">
        <f>IFERROR(__xludf.DUMMYFUNCTION("""COMPUTED_VALUE"""),0.0)</f>
        <v>0</v>
      </c>
      <c r="J305" s="5">
        <f>IFERROR(__xludf.DUMMYFUNCTION("""COMPUTED_VALUE"""),0.0)</f>
        <v>0</v>
      </c>
      <c r="K305" s="5">
        <f>IFERROR(__xludf.DUMMYFUNCTION("""COMPUTED_VALUE"""),0.0)</f>
        <v>0</v>
      </c>
      <c r="L305" s="5">
        <f>IFERROR(__xludf.DUMMYFUNCTION("""COMPUTED_VALUE"""),0.0)</f>
        <v>0</v>
      </c>
      <c r="M305" s="5">
        <f>IFERROR(__xludf.DUMMYFUNCTION("""COMPUTED_VALUE"""),0.0)</f>
        <v>0</v>
      </c>
      <c r="N305" s="6">
        <f>IFERROR(__xludf.DUMMYFUNCTION("""COMPUTED_VALUE"""),0.0)</f>
        <v>0</v>
      </c>
    </row>
    <row r="306" ht="15.75" customHeight="1">
      <c r="A306" s="3">
        <f>IFERROR(__xludf.DUMMYFUNCTION("""COMPUTED_VALUE"""),44866.0)</f>
        <v>44866</v>
      </c>
      <c r="B306" s="4">
        <f>IFERROR(__xludf.DUMMYFUNCTION("""COMPUTED_VALUE"""),0.0)</f>
        <v>0</v>
      </c>
      <c r="C306" s="4">
        <f>IFERROR(__xludf.DUMMYFUNCTION("""COMPUTED_VALUE"""),0.0)</f>
        <v>0</v>
      </c>
      <c r="D306" s="4">
        <f>IFERROR(__xludf.DUMMYFUNCTION("""COMPUTED_VALUE"""),0.0)</f>
        <v>0</v>
      </c>
      <c r="E306" s="4">
        <f>IFERROR(__xludf.DUMMYFUNCTION("""COMPUTED_VALUE"""),0.0)</f>
        <v>0</v>
      </c>
      <c r="F306" s="4">
        <f>IFERROR(__xludf.DUMMYFUNCTION("""COMPUTED_VALUE"""),0.0)</f>
        <v>0</v>
      </c>
      <c r="G306" s="4">
        <f>IFERROR(__xludf.DUMMYFUNCTION("""COMPUTED_VALUE"""),0.0)</f>
        <v>0</v>
      </c>
      <c r="H306" s="4">
        <f>IFERROR(__xludf.DUMMYFUNCTION("""COMPUTED_VALUE"""),0.0)</f>
        <v>0</v>
      </c>
      <c r="I306" s="4">
        <f>IFERROR(__xludf.DUMMYFUNCTION("""COMPUTED_VALUE"""),0.0)</f>
        <v>0</v>
      </c>
      <c r="J306" s="5">
        <f>IFERROR(__xludf.DUMMYFUNCTION("""COMPUTED_VALUE"""),0.0)</f>
        <v>0</v>
      </c>
      <c r="K306" s="5">
        <f>IFERROR(__xludf.DUMMYFUNCTION("""COMPUTED_VALUE"""),0.0)</f>
        <v>0</v>
      </c>
      <c r="L306" s="5">
        <f>IFERROR(__xludf.DUMMYFUNCTION("""COMPUTED_VALUE"""),0.0)</f>
        <v>0</v>
      </c>
      <c r="M306" s="5">
        <f>IFERROR(__xludf.DUMMYFUNCTION("""COMPUTED_VALUE"""),0.0)</f>
        <v>0</v>
      </c>
      <c r="N306" s="6">
        <f>IFERROR(__xludf.DUMMYFUNCTION("""COMPUTED_VALUE"""),0.0)</f>
        <v>0</v>
      </c>
    </row>
    <row r="307" ht="15.75" customHeight="1">
      <c r="A307" s="3">
        <f>IFERROR(__xludf.DUMMYFUNCTION("""COMPUTED_VALUE"""),44867.0)</f>
        <v>44867</v>
      </c>
      <c r="B307" s="4">
        <f>IFERROR(__xludf.DUMMYFUNCTION("""COMPUTED_VALUE"""),0.0)</f>
        <v>0</v>
      </c>
      <c r="C307" s="4">
        <f>IFERROR(__xludf.DUMMYFUNCTION("""COMPUTED_VALUE"""),0.0)</f>
        <v>0</v>
      </c>
      <c r="D307" s="4">
        <f>IFERROR(__xludf.DUMMYFUNCTION("""COMPUTED_VALUE"""),0.0)</f>
        <v>0</v>
      </c>
      <c r="E307" s="4">
        <f>IFERROR(__xludf.DUMMYFUNCTION("""COMPUTED_VALUE"""),0.0)</f>
        <v>0</v>
      </c>
      <c r="F307" s="4">
        <f>IFERROR(__xludf.DUMMYFUNCTION("""COMPUTED_VALUE"""),0.0)</f>
        <v>0</v>
      </c>
      <c r="G307" s="4">
        <f>IFERROR(__xludf.DUMMYFUNCTION("""COMPUTED_VALUE"""),0.0)</f>
        <v>0</v>
      </c>
      <c r="H307" s="4">
        <f>IFERROR(__xludf.DUMMYFUNCTION("""COMPUTED_VALUE"""),0.0)</f>
        <v>0</v>
      </c>
      <c r="I307" s="4">
        <f>IFERROR(__xludf.DUMMYFUNCTION("""COMPUTED_VALUE"""),0.0)</f>
        <v>0</v>
      </c>
      <c r="J307" s="5">
        <f>IFERROR(__xludf.DUMMYFUNCTION("""COMPUTED_VALUE"""),0.0)</f>
        <v>0</v>
      </c>
      <c r="K307" s="5">
        <f>IFERROR(__xludf.DUMMYFUNCTION("""COMPUTED_VALUE"""),0.0)</f>
        <v>0</v>
      </c>
      <c r="L307" s="5">
        <f>IFERROR(__xludf.DUMMYFUNCTION("""COMPUTED_VALUE"""),0.0)</f>
        <v>0</v>
      </c>
      <c r="M307" s="5">
        <f>IFERROR(__xludf.DUMMYFUNCTION("""COMPUTED_VALUE"""),0.0)</f>
        <v>0</v>
      </c>
      <c r="N307" s="6">
        <f>IFERROR(__xludf.DUMMYFUNCTION("""COMPUTED_VALUE"""),0.0)</f>
        <v>0</v>
      </c>
    </row>
    <row r="308" ht="15.75" customHeight="1">
      <c r="A308" s="3">
        <f>IFERROR(__xludf.DUMMYFUNCTION("""COMPUTED_VALUE"""),44868.0)</f>
        <v>44868</v>
      </c>
      <c r="B308" s="4">
        <f>IFERROR(__xludf.DUMMYFUNCTION("""COMPUTED_VALUE"""),0.0)</f>
        <v>0</v>
      </c>
      <c r="C308" s="4">
        <f>IFERROR(__xludf.DUMMYFUNCTION("""COMPUTED_VALUE"""),0.0)</f>
        <v>0</v>
      </c>
      <c r="D308" s="4">
        <f>IFERROR(__xludf.DUMMYFUNCTION("""COMPUTED_VALUE"""),0.0)</f>
        <v>0</v>
      </c>
      <c r="E308" s="4">
        <f>IFERROR(__xludf.DUMMYFUNCTION("""COMPUTED_VALUE"""),0.0)</f>
        <v>0</v>
      </c>
      <c r="F308" s="4">
        <f>IFERROR(__xludf.DUMMYFUNCTION("""COMPUTED_VALUE"""),0.0)</f>
        <v>0</v>
      </c>
      <c r="G308" s="4">
        <f>IFERROR(__xludf.DUMMYFUNCTION("""COMPUTED_VALUE"""),0.0)</f>
        <v>0</v>
      </c>
      <c r="H308" s="4">
        <f>IFERROR(__xludf.DUMMYFUNCTION("""COMPUTED_VALUE"""),0.0)</f>
        <v>0</v>
      </c>
      <c r="I308" s="4">
        <f>IFERROR(__xludf.DUMMYFUNCTION("""COMPUTED_VALUE"""),0.0)</f>
        <v>0</v>
      </c>
      <c r="J308" s="5">
        <f>IFERROR(__xludf.DUMMYFUNCTION("""COMPUTED_VALUE"""),0.0)</f>
        <v>0</v>
      </c>
      <c r="K308" s="5">
        <f>IFERROR(__xludf.DUMMYFUNCTION("""COMPUTED_VALUE"""),0.0)</f>
        <v>0</v>
      </c>
      <c r="L308" s="5">
        <f>IFERROR(__xludf.DUMMYFUNCTION("""COMPUTED_VALUE"""),0.0)</f>
        <v>0</v>
      </c>
      <c r="M308" s="5">
        <f>IFERROR(__xludf.DUMMYFUNCTION("""COMPUTED_VALUE"""),0.0)</f>
        <v>0</v>
      </c>
      <c r="N308" s="6">
        <f>IFERROR(__xludf.DUMMYFUNCTION("""COMPUTED_VALUE"""),0.0)</f>
        <v>0</v>
      </c>
    </row>
    <row r="309" ht="15.75" customHeight="1">
      <c r="A309" s="3">
        <f>IFERROR(__xludf.DUMMYFUNCTION("""COMPUTED_VALUE"""),44869.0)</f>
        <v>44869</v>
      </c>
      <c r="B309" s="4">
        <f>IFERROR(__xludf.DUMMYFUNCTION("""COMPUTED_VALUE"""),0.0)</f>
        <v>0</v>
      </c>
      <c r="C309" s="4">
        <f>IFERROR(__xludf.DUMMYFUNCTION("""COMPUTED_VALUE"""),0.0)</f>
        <v>0</v>
      </c>
      <c r="D309" s="4">
        <f>IFERROR(__xludf.DUMMYFUNCTION("""COMPUTED_VALUE"""),0.0)</f>
        <v>0</v>
      </c>
      <c r="E309" s="4">
        <f>IFERROR(__xludf.DUMMYFUNCTION("""COMPUTED_VALUE"""),0.0)</f>
        <v>0</v>
      </c>
      <c r="F309" s="4">
        <f>IFERROR(__xludf.DUMMYFUNCTION("""COMPUTED_VALUE"""),0.0)</f>
        <v>0</v>
      </c>
      <c r="G309" s="4">
        <f>IFERROR(__xludf.DUMMYFUNCTION("""COMPUTED_VALUE"""),0.0)</f>
        <v>0</v>
      </c>
      <c r="H309" s="4">
        <f>IFERROR(__xludf.DUMMYFUNCTION("""COMPUTED_VALUE"""),0.0)</f>
        <v>0</v>
      </c>
      <c r="I309" s="4">
        <f>IFERROR(__xludf.DUMMYFUNCTION("""COMPUTED_VALUE"""),0.0)</f>
        <v>0</v>
      </c>
      <c r="J309" s="5">
        <f>IFERROR(__xludf.DUMMYFUNCTION("""COMPUTED_VALUE"""),0.0)</f>
        <v>0</v>
      </c>
      <c r="K309" s="5">
        <f>IFERROR(__xludf.DUMMYFUNCTION("""COMPUTED_VALUE"""),0.0)</f>
        <v>0</v>
      </c>
      <c r="L309" s="5">
        <f>IFERROR(__xludf.DUMMYFUNCTION("""COMPUTED_VALUE"""),0.0)</f>
        <v>0</v>
      </c>
      <c r="M309" s="5">
        <f>IFERROR(__xludf.DUMMYFUNCTION("""COMPUTED_VALUE"""),0.0)</f>
        <v>0</v>
      </c>
      <c r="N309" s="6">
        <f>IFERROR(__xludf.DUMMYFUNCTION("""COMPUTED_VALUE"""),0.0)</f>
        <v>0</v>
      </c>
    </row>
    <row r="310" ht="15.75" customHeight="1">
      <c r="A310" s="3">
        <f>IFERROR(__xludf.DUMMYFUNCTION("""COMPUTED_VALUE"""),44870.0)</f>
        <v>44870</v>
      </c>
      <c r="B310" s="4">
        <f>IFERROR(__xludf.DUMMYFUNCTION("""COMPUTED_VALUE"""),0.0)</f>
        <v>0</v>
      </c>
      <c r="C310" s="4">
        <f>IFERROR(__xludf.DUMMYFUNCTION("""COMPUTED_VALUE"""),0.0)</f>
        <v>0</v>
      </c>
      <c r="D310" s="4">
        <f>IFERROR(__xludf.DUMMYFUNCTION("""COMPUTED_VALUE"""),0.0)</f>
        <v>0</v>
      </c>
      <c r="E310" s="4">
        <f>IFERROR(__xludf.DUMMYFUNCTION("""COMPUTED_VALUE"""),0.0)</f>
        <v>0</v>
      </c>
      <c r="F310" s="4">
        <f>IFERROR(__xludf.DUMMYFUNCTION("""COMPUTED_VALUE"""),0.0)</f>
        <v>0</v>
      </c>
      <c r="G310" s="4">
        <f>IFERROR(__xludf.DUMMYFUNCTION("""COMPUTED_VALUE"""),0.0)</f>
        <v>0</v>
      </c>
      <c r="H310" s="4">
        <f>IFERROR(__xludf.DUMMYFUNCTION("""COMPUTED_VALUE"""),0.0)</f>
        <v>0</v>
      </c>
      <c r="I310" s="4">
        <f>IFERROR(__xludf.DUMMYFUNCTION("""COMPUTED_VALUE"""),0.0)</f>
        <v>0</v>
      </c>
      <c r="J310" s="5">
        <f>IFERROR(__xludf.DUMMYFUNCTION("""COMPUTED_VALUE"""),0.0)</f>
        <v>0</v>
      </c>
      <c r="K310" s="5">
        <f>IFERROR(__xludf.DUMMYFUNCTION("""COMPUTED_VALUE"""),0.0)</f>
        <v>0</v>
      </c>
      <c r="L310" s="5">
        <f>IFERROR(__xludf.DUMMYFUNCTION("""COMPUTED_VALUE"""),0.0)</f>
        <v>0</v>
      </c>
      <c r="M310" s="5">
        <f>IFERROR(__xludf.DUMMYFUNCTION("""COMPUTED_VALUE"""),0.0)</f>
        <v>0</v>
      </c>
      <c r="N310" s="6">
        <f>IFERROR(__xludf.DUMMYFUNCTION("""COMPUTED_VALUE"""),0.0)</f>
        <v>0</v>
      </c>
    </row>
    <row r="311" ht="15.75" customHeight="1">
      <c r="A311" s="3">
        <f>IFERROR(__xludf.DUMMYFUNCTION("""COMPUTED_VALUE"""),44871.0)</f>
        <v>44871</v>
      </c>
      <c r="B311" s="4">
        <f>IFERROR(__xludf.DUMMYFUNCTION("""COMPUTED_VALUE"""),0.0)</f>
        <v>0</v>
      </c>
      <c r="C311" s="4">
        <f>IFERROR(__xludf.DUMMYFUNCTION("""COMPUTED_VALUE"""),0.0)</f>
        <v>0</v>
      </c>
      <c r="D311" s="4">
        <f>IFERROR(__xludf.DUMMYFUNCTION("""COMPUTED_VALUE"""),0.0)</f>
        <v>0</v>
      </c>
      <c r="E311" s="4">
        <f>IFERROR(__xludf.DUMMYFUNCTION("""COMPUTED_VALUE"""),0.0)</f>
        <v>0</v>
      </c>
      <c r="F311" s="4">
        <f>IFERROR(__xludf.DUMMYFUNCTION("""COMPUTED_VALUE"""),0.0)</f>
        <v>0</v>
      </c>
      <c r="G311" s="4">
        <f>IFERROR(__xludf.DUMMYFUNCTION("""COMPUTED_VALUE"""),0.0)</f>
        <v>0</v>
      </c>
      <c r="H311" s="4">
        <f>IFERROR(__xludf.DUMMYFUNCTION("""COMPUTED_VALUE"""),0.0)</f>
        <v>0</v>
      </c>
      <c r="I311" s="4">
        <f>IFERROR(__xludf.DUMMYFUNCTION("""COMPUTED_VALUE"""),0.0)</f>
        <v>0</v>
      </c>
      <c r="J311" s="5">
        <f>IFERROR(__xludf.DUMMYFUNCTION("""COMPUTED_VALUE"""),0.0)</f>
        <v>0</v>
      </c>
      <c r="K311" s="5">
        <f>IFERROR(__xludf.DUMMYFUNCTION("""COMPUTED_VALUE"""),0.0)</f>
        <v>0</v>
      </c>
      <c r="L311" s="5">
        <f>IFERROR(__xludf.DUMMYFUNCTION("""COMPUTED_VALUE"""),0.0)</f>
        <v>0</v>
      </c>
      <c r="M311" s="5">
        <f>IFERROR(__xludf.DUMMYFUNCTION("""COMPUTED_VALUE"""),0.0)</f>
        <v>0</v>
      </c>
      <c r="N311" s="6">
        <f>IFERROR(__xludf.DUMMYFUNCTION("""COMPUTED_VALUE"""),0.0)</f>
        <v>0</v>
      </c>
    </row>
    <row r="312" ht="15.75" customHeight="1">
      <c r="A312" s="3">
        <f>IFERROR(__xludf.DUMMYFUNCTION("""COMPUTED_VALUE"""),44872.0)</f>
        <v>44872</v>
      </c>
      <c r="B312" s="4">
        <f>IFERROR(__xludf.DUMMYFUNCTION("""COMPUTED_VALUE"""),0.0)</f>
        <v>0</v>
      </c>
      <c r="C312" s="4">
        <f>IFERROR(__xludf.DUMMYFUNCTION("""COMPUTED_VALUE"""),0.0)</f>
        <v>0</v>
      </c>
      <c r="D312" s="4">
        <f>IFERROR(__xludf.DUMMYFUNCTION("""COMPUTED_VALUE"""),0.0)</f>
        <v>0</v>
      </c>
      <c r="E312" s="4">
        <f>IFERROR(__xludf.DUMMYFUNCTION("""COMPUTED_VALUE"""),0.0)</f>
        <v>0</v>
      </c>
      <c r="F312" s="4">
        <f>IFERROR(__xludf.DUMMYFUNCTION("""COMPUTED_VALUE"""),0.0)</f>
        <v>0</v>
      </c>
      <c r="G312" s="4">
        <f>IFERROR(__xludf.DUMMYFUNCTION("""COMPUTED_VALUE"""),0.0)</f>
        <v>0</v>
      </c>
      <c r="H312" s="4">
        <f>IFERROR(__xludf.DUMMYFUNCTION("""COMPUTED_VALUE"""),0.0)</f>
        <v>0</v>
      </c>
      <c r="I312" s="4">
        <f>IFERROR(__xludf.DUMMYFUNCTION("""COMPUTED_VALUE"""),0.0)</f>
        <v>0</v>
      </c>
      <c r="J312" s="5">
        <f>IFERROR(__xludf.DUMMYFUNCTION("""COMPUTED_VALUE"""),0.0)</f>
        <v>0</v>
      </c>
      <c r="K312" s="5">
        <f>IFERROR(__xludf.DUMMYFUNCTION("""COMPUTED_VALUE"""),0.0)</f>
        <v>0</v>
      </c>
      <c r="L312" s="5">
        <f>IFERROR(__xludf.DUMMYFUNCTION("""COMPUTED_VALUE"""),0.0)</f>
        <v>0</v>
      </c>
      <c r="M312" s="5">
        <f>IFERROR(__xludf.DUMMYFUNCTION("""COMPUTED_VALUE"""),0.0)</f>
        <v>0</v>
      </c>
      <c r="N312" s="6">
        <f>IFERROR(__xludf.DUMMYFUNCTION("""COMPUTED_VALUE"""),0.0)</f>
        <v>0</v>
      </c>
    </row>
    <row r="313" ht="15.75" customHeight="1">
      <c r="A313" s="3">
        <f>IFERROR(__xludf.DUMMYFUNCTION("""COMPUTED_VALUE"""),44873.0)</f>
        <v>44873</v>
      </c>
      <c r="B313" s="4">
        <f>IFERROR(__xludf.DUMMYFUNCTION("""COMPUTED_VALUE"""),0.0)</f>
        <v>0</v>
      </c>
      <c r="C313" s="4">
        <f>IFERROR(__xludf.DUMMYFUNCTION("""COMPUTED_VALUE"""),0.0)</f>
        <v>0</v>
      </c>
      <c r="D313" s="4">
        <f>IFERROR(__xludf.DUMMYFUNCTION("""COMPUTED_VALUE"""),0.0)</f>
        <v>0</v>
      </c>
      <c r="E313" s="4">
        <f>IFERROR(__xludf.DUMMYFUNCTION("""COMPUTED_VALUE"""),0.0)</f>
        <v>0</v>
      </c>
      <c r="F313" s="4">
        <f>IFERROR(__xludf.DUMMYFUNCTION("""COMPUTED_VALUE"""),0.0)</f>
        <v>0</v>
      </c>
      <c r="G313" s="4">
        <f>IFERROR(__xludf.DUMMYFUNCTION("""COMPUTED_VALUE"""),0.0)</f>
        <v>0</v>
      </c>
      <c r="H313" s="4">
        <f>IFERROR(__xludf.DUMMYFUNCTION("""COMPUTED_VALUE"""),0.0)</f>
        <v>0</v>
      </c>
      <c r="I313" s="4">
        <f>IFERROR(__xludf.DUMMYFUNCTION("""COMPUTED_VALUE"""),0.0)</f>
        <v>0</v>
      </c>
      <c r="J313" s="5">
        <f>IFERROR(__xludf.DUMMYFUNCTION("""COMPUTED_VALUE"""),0.0)</f>
        <v>0</v>
      </c>
      <c r="K313" s="5">
        <f>IFERROR(__xludf.DUMMYFUNCTION("""COMPUTED_VALUE"""),0.0)</f>
        <v>0</v>
      </c>
      <c r="L313" s="5">
        <f>IFERROR(__xludf.DUMMYFUNCTION("""COMPUTED_VALUE"""),0.0)</f>
        <v>0</v>
      </c>
      <c r="M313" s="5">
        <f>IFERROR(__xludf.DUMMYFUNCTION("""COMPUTED_VALUE"""),0.0)</f>
        <v>0</v>
      </c>
      <c r="N313" s="6">
        <f>IFERROR(__xludf.DUMMYFUNCTION("""COMPUTED_VALUE"""),0.0)</f>
        <v>0</v>
      </c>
    </row>
    <row r="314" ht="15.75" customHeight="1">
      <c r="A314" s="3">
        <f>IFERROR(__xludf.DUMMYFUNCTION("""COMPUTED_VALUE"""),44874.0)</f>
        <v>44874</v>
      </c>
      <c r="B314" s="4">
        <f>IFERROR(__xludf.DUMMYFUNCTION("""COMPUTED_VALUE"""),0.0)</f>
        <v>0</v>
      </c>
      <c r="C314" s="4">
        <f>IFERROR(__xludf.DUMMYFUNCTION("""COMPUTED_VALUE"""),0.0)</f>
        <v>0</v>
      </c>
      <c r="D314" s="4">
        <f>IFERROR(__xludf.DUMMYFUNCTION("""COMPUTED_VALUE"""),0.0)</f>
        <v>0</v>
      </c>
      <c r="E314" s="4">
        <f>IFERROR(__xludf.DUMMYFUNCTION("""COMPUTED_VALUE"""),0.0)</f>
        <v>0</v>
      </c>
      <c r="F314" s="4">
        <f>IFERROR(__xludf.DUMMYFUNCTION("""COMPUTED_VALUE"""),0.0)</f>
        <v>0</v>
      </c>
      <c r="G314" s="4">
        <f>IFERROR(__xludf.DUMMYFUNCTION("""COMPUTED_VALUE"""),0.0)</f>
        <v>0</v>
      </c>
      <c r="H314" s="4">
        <f>IFERROR(__xludf.DUMMYFUNCTION("""COMPUTED_VALUE"""),0.0)</f>
        <v>0</v>
      </c>
      <c r="I314" s="4">
        <f>IFERROR(__xludf.DUMMYFUNCTION("""COMPUTED_VALUE"""),0.0)</f>
        <v>0</v>
      </c>
      <c r="J314" s="5">
        <f>IFERROR(__xludf.DUMMYFUNCTION("""COMPUTED_VALUE"""),0.0)</f>
        <v>0</v>
      </c>
      <c r="K314" s="5">
        <f>IFERROR(__xludf.DUMMYFUNCTION("""COMPUTED_VALUE"""),0.0)</f>
        <v>0</v>
      </c>
      <c r="L314" s="5">
        <f>IFERROR(__xludf.DUMMYFUNCTION("""COMPUTED_VALUE"""),0.0)</f>
        <v>0</v>
      </c>
      <c r="M314" s="5">
        <f>IFERROR(__xludf.DUMMYFUNCTION("""COMPUTED_VALUE"""),0.0)</f>
        <v>0</v>
      </c>
      <c r="N314" s="6">
        <f>IFERROR(__xludf.DUMMYFUNCTION("""COMPUTED_VALUE"""),0.0)</f>
        <v>0</v>
      </c>
    </row>
    <row r="315" ht="15.75" customHeight="1">
      <c r="A315" s="3">
        <f>IFERROR(__xludf.DUMMYFUNCTION("""COMPUTED_VALUE"""),44875.0)</f>
        <v>44875</v>
      </c>
      <c r="B315" s="4">
        <f>IFERROR(__xludf.DUMMYFUNCTION("""COMPUTED_VALUE"""),0.0)</f>
        <v>0</v>
      </c>
      <c r="C315" s="4">
        <f>IFERROR(__xludf.DUMMYFUNCTION("""COMPUTED_VALUE"""),0.0)</f>
        <v>0</v>
      </c>
      <c r="D315" s="4">
        <f>IFERROR(__xludf.DUMMYFUNCTION("""COMPUTED_VALUE"""),0.0)</f>
        <v>0</v>
      </c>
      <c r="E315" s="4">
        <f>IFERROR(__xludf.DUMMYFUNCTION("""COMPUTED_VALUE"""),0.0)</f>
        <v>0</v>
      </c>
      <c r="F315" s="4">
        <f>IFERROR(__xludf.DUMMYFUNCTION("""COMPUTED_VALUE"""),0.0)</f>
        <v>0</v>
      </c>
      <c r="G315" s="4">
        <f>IFERROR(__xludf.DUMMYFUNCTION("""COMPUTED_VALUE"""),0.0)</f>
        <v>0</v>
      </c>
      <c r="H315" s="4">
        <f>IFERROR(__xludf.DUMMYFUNCTION("""COMPUTED_VALUE"""),0.0)</f>
        <v>0</v>
      </c>
      <c r="I315" s="4">
        <f>IFERROR(__xludf.DUMMYFUNCTION("""COMPUTED_VALUE"""),0.0)</f>
        <v>0</v>
      </c>
      <c r="J315" s="5">
        <f>IFERROR(__xludf.DUMMYFUNCTION("""COMPUTED_VALUE"""),0.0)</f>
        <v>0</v>
      </c>
      <c r="K315" s="5">
        <f>IFERROR(__xludf.DUMMYFUNCTION("""COMPUTED_VALUE"""),0.0)</f>
        <v>0</v>
      </c>
      <c r="L315" s="5">
        <f>IFERROR(__xludf.DUMMYFUNCTION("""COMPUTED_VALUE"""),0.0)</f>
        <v>0</v>
      </c>
      <c r="M315" s="5">
        <f>IFERROR(__xludf.DUMMYFUNCTION("""COMPUTED_VALUE"""),0.0)</f>
        <v>0</v>
      </c>
      <c r="N315" s="6">
        <f>IFERROR(__xludf.DUMMYFUNCTION("""COMPUTED_VALUE"""),0.0)</f>
        <v>0</v>
      </c>
    </row>
    <row r="316" ht="15.75" customHeight="1">
      <c r="A316" s="3">
        <f>IFERROR(__xludf.DUMMYFUNCTION("""COMPUTED_VALUE"""),44876.0)</f>
        <v>44876</v>
      </c>
      <c r="B316" s="4">
        <f>IFERROR(__xludf.DUMMYFUNCTION("""COMPUTED_VALUE"""),0.0)</f>
        <v>0</v>
      </c>
      <c r="C316" s="4">
        <f>IFERROR(__xludf.DUMMYFUNCTION("""COMPUTED_VALUE"""),0.0)</f>
        <v>0</v>
      </c>
      <c r="D316" s="4">
        <f>IFERROR(__xludf.DUMMYFUNCTION("""COMPUTED_VALUE"""),0.0)</f>
        <v>0</v>
      </c>
      <c r="E316" s="4">
        <f>IFERROR(__xludf.DUMMYFUNCTION("""COMPUTED_VALUE"""),0.0)</f>
        <v>0</v>
      </c>
      <c r="F316" s="4">
        <f>IFERROR(__xludf.DUMMYFUNCTION("""COMPUTED_VALUE"""),0.0)</f>
        <v>0</v>
      </c>
      <c r="G316" s="4">
        <f>IFERROR(__xludf.DUMMYFUNCTION("""COMPUTED_VALUE"""),0.0)</f>
        <v>0</v>
      </c>
      <c r="H316" s="4">
        <f>IFERROR(__xludf.DUMMYFUNCTION("""COMPUTED_VALUE"""),0.0)</f>
        <v>0</v>
      </c>
      <c r="I316" s="4">
        <f>IFERROR(__xludf.DUMMYFUNCTION("""COMPUTED_VALUE"""),0.0)</f>
        <v>0</v>
      </c>
      <c r="J316" s="5">
        <f>IFERROR(__xludf.DUMMYFUNCTION("""COMPUTED_VALUE"""),0.0)</f>
        <v>0</v>
      </c>
      <c r="K316" s="5">
        <f>IFERROR(__xludf.DUMMYFUNCTION("""COMPUTED_VALUE"""),0.0)</f>
        <v>0</v>
      </c>
      <c r="L316" s="5">
        <f>IFERROR(__xludf.DUMMYFUNCTION("""COMPUTED_VALUE"""),0.0)</f>
        <v>0</v>
      </c>
      <c r="M316" s="5">
        <f>IFERROR(__xludf.DUMMYFUNCTION("""COMPUTED_VALUE"""),0.0)</f>
        <v>0</v>
      </c>
      <c r="N316" s="6">
        <f>IFERROR(__xludf.DUMMYFUNCTION("""COMPUTED_VALUE"""),0.0)</f>
        <v>0</v>
      </c>
    </row>
    <row r="317" ht="15.75" customHeight="1">
      <c r="A317" s="3">
        <f>IFERROR(__xludf.DUMMYFUNCTION("""COMPUTED_VALUE"""),44877.0)</f>
        <v>44877</v>
      </c>
      <c r="B317" s="4">
        <f>IFERROR(__xludf.DUMMYFUNCTION("""COMPUTED_VALUE"""),0.0)</f>
        <v>0</v>
      </c>
      <c r="C317" s="4">
        <f>IFERROR(__xludf.DUMMYFUNCTION("""COMPUTED_VALUE"""),0.0)</f>
        <v>0</v>
      </c>
      <c r="D317" s="4">
        <f>IFERROR(__xludf.DUMMYFUNCTION("""COMPUTED_VALUE"""),0.0)</f>
        <v>0</v>
      </c>
      <c r="E317" s="4">
        <f>IFERROR(__xludf.DUMMYFUNCTION("""COMPUTED_VALUE"""),0.0)</f>
        <v>0</v>
      </c>
      <c r="F317" s="4">
        <f>IFERROR(__xludf.DUMMYFUNCTION("""COMPUTED_VALUE"""),0.0)</f>
        <v>0</v>
      </c>
      <c r="G317" s="4">
        <f>IFERROR(__xludf.DUMMYFUNCTION("""COMPUTED_VALUE"""),0.0)</f>
        <v>0</v>
      </c>
      <c r="H317" s="4">
        <f>IFERROR(__xludf.DUMMYFUNCTION("""COMPUTED_VALUE"""),0.0)</f>
        <v>0</v>
      </c>
      <c r="I317" s="4">
        <f>IFERROR(__xludf.DUMMYFUNCTION("""COMPUTED_VALUE"""),0.0)</f>
        <v>0</v>
      </c>
      <c r="J317" s="5">
        <f>IFERROR(__xludf.DUMMYFUNCTION("""COMPUTED_VALUE"""),0.0)</f>
        <v>0</v>
      </c>
      <c r="K317" s="5">
        <f>IFERROR(__xludf.DUMMYFUNCTION("""COMPUTED_VALUE"""),0.0)</f>
        <v>0</v>
      </c>
      <c r="L317" s="5">
        <f>IFERROR(__xludf.DUMMYFUNCTION("""COMPUTED_VALUE"""),0.0)</f>
        <v>0</v>
      </c>
      <c r="M317" s="5">
        <f>IFERROR(__xludf.DUMMYFUNCTION("""COMPUTED_VALUE"""),0.0)</f>
        <v>0</v>
      </c>
      <c r="N317" s="6">
        <f>IFERROR(__xludf.DUMMYFUNCTION("""COMPUTED_VALUE"""),0.0)</f>
        <v>0</v>
      </c>
    </row>
    <row r="318" ht="15.75" customHeight="1">
      <c r="A318" s="3">
        <f>IFERROR(__xludf.DUMMYFUNCTION("""COMPUTED_VALUE"""),44878.0)</f>
        <v>44878</v>
      </c>
      <c r="B318" s="4">
        <f>IFERROR(__xludf.DUMMYFUNCTION("""COMPUTED_VALUE"""),0.0)</f>
        <v>0</v>
      </c>
      <c r="C318" s="4">
        <f>IFERROR(__xludf.DUMMYFUNCTION("""COMPUTED_VALUE"""),0.0)</f>
        <v>0</v>
      </c>
      <c r="D318" s="4">
        <f>IFERROR(__xludf.DUMMYFUNCTION("""COMPUTED_VALUE"""),0.0)</f>
        <v>0</v>
      </c>
      <c r="E318" s="4">
        <f>IFERROR(__xludf.DUMMYFUNCTION("""COMPUTED_VALUE"""),0.0)</f>
        <v>0</v>
      </c>
      <c r="F318" s="4">
        <f>IFERROR(__xludf.DUMMYFUNCTION("""COMPUTED_VALUE"""),0.0)</f>
        <v>0</v>
      </c>
      <c r="G318" s="4">
        <f>IFERROR(__xludf.DUMMYFUNCTION("""COMPUTED_VALUE"""),0.0)</f>
        <v>0</v>
      </c>
      <c r="H318" s="4">
        <f>IFERROR(__xludf.DUMMYFUNCTION("""COMPUTED_VALUE"""),0.0)</f>
        <v>0</v>
      </c>
      <c r="I318" s="4">
        <f>IFERROR(__xludf.DUMMYFUNCTION("""COMPUTED_VALUE"""),0.0)</f>
        <v>0</v>
      </c>
      <c r="J318" s="5">
        <f>IFERROR(__xludf.DUMMYFUNCTION("""COMPUTED_VALUE"""),0.0)</f>
        <v>0</v>
      </c>
      <c r="K318" s="5">
        <f>IFERROR(__xludf.DUMMYFUNCTION("""COMPUTED_VALUE"""),0.0)</f>
        <v>0</v>
      </c>
      <c r="L318" s="5">
        <f>IFERROR(__xludf.DUMMYFUNCTION("""COMPUTED_VALUE"""),0.0)</f>
        <v>0</v>
      </c>
      <c r="M318" s="5">
        <f>IFERROR(__xludf.DUMMYFUNCTION("""COMPUTED_VALUE"""),0.0)</f>
        <v>0</v>
      </c>
      <c r="N318" s="6">
        <f>IFERROR(__xludf.DUMMYFUNCTION("""COMPUTED_VALUE"""),0.0)</f>
        <v>0</v>
      </c>
    </row>
    <row r="319" ht="15.75" customHeight="1">
      <c r="A319" s="3">
        <f>IFERROR(__xludf.DUMMYFUNCTION("""COMPUTED_VALUE"""),44879.0)</f>
        <v>44879</v>
      </c>
      <c r="B319" s="4">
        <f>IFERROR(__xludf.DUMMYFUNCTION("""COMPUTED_VALUE"""),0.0)</f>
        <v>0</v>
      </c>
      <c r="C319" s="4">
        <f>IFERROR(__xludf.DUMMYFUNCTION("""COMPUTED_VALUE"""),0.0)</f>
        <v>0</v>
      </c>
      <c r="D319" s="4">
        <f>IFERROR(__xludf.DUMMYFUNCTION("""COMPUTED_VALUE"""),0.0)</f>
        <v>0</v>
      </c>
      <c r="E319" s="4">
        <f>IFERROR(__xludf.DUMMYFUNCTION("""COMPUTED_VALUE"""),0.0)</f>
        <v>0</v>
      </c>
      <c r="F319" s="4">
        <f>IFERROR(__xludf.DUMMYFUNCTION("""COMPUTED_VALUE"""),0.0)</f>
        <v>0</v>
      </c>
      <c r="G319" s="4">
        <f>IFERROR(__xludf.DUMMYFUNCTION("""COMPUTED_VALUE"""),0.0)</f>
        <v>0</v>
      </c>
      <c r="H319" s="4">
        <f>IFERROR(__xludf.DUMMYFUNCTION("""COMPUTED_VALUE"""),0.0)</f>
        <v>0</v>
      </c>
      <c r="I319" s="4">
        <f>IFERROR(__xludf.DUMMYFUNCTION("""COMPUTED_VALUE"""),0.0)</f>
        <v>0</v>
      </c>
      <c r="J319" s="5">
        <f>IFERROR(__xludf.DUMMYFUNCTION("""COMPUTED_VALUE"""),0.0)</f>
        <v>0</v>
      </c>
      <c r="K319" s="5">
        <f>IFERROR(__xludf.DUMMYFUNCTION("""COMPUTED_VALUE"""),0.0)</f>
        <v>0</v>
      </c>
      <c r="L319" s="5">
        <f>IFERROR(__xludf.DUMMYFUNCTION("""COMPUTED_VALUE"""),0.0)</f>
        <v>0</v>
      </c>
      <c r="M319" s="5">
        <f>IFERROR(__xludf.DUMMYFUNCTION("""COMPUTED_VALUE"""),0.0)</f>
        <v>0</v>
      </c>
      <c r="N319" s="6">
        <f>IFERROR(__xludf.DUMMYFUNCTION("""COMPUTED_VALUE"""),0.0)</f>
        <v>0</v>
      </c>
    </row>
    <row r="320" ht="15.75" customHeight="1">
      <c r="A320" s="3">
        <f>IFERROR(__xludf.DUMMYFUNCTION("""COMPUTED_VALUE"""),44880.0)</f>
        <v>44880</v>
      </c>
      <c r="B320" s="4">
        <f>IFERROR(__xludf.DUMMYFUNCTION("""COMPUTED_VALUE"""),0.0)</f>
        <v>0</v>
      </c>
      <c r="C320" s="4">
        <f>IFERROR(__xludf.DUMMYFUNCTION("""COMPUTED_VALUE"""),0.0)</f>
        <v>0</v>
      </c>
      <c r="D320" s="4">
        <f>IFERROR(__xludf.DUMMYFUNCTION("""COMPUTED_VALUE"""),0.0)</f>
        <v>0</v>
      </c>
      <c r="E320" s="4">
        <f>IFERROR(__xludf.DUMMYFUNCTION("""COMPUTED_VALUE"""),0.0)</f>
        <v>0</v>
      </c>
      <c r="F320" s="4">
        <f>IFERROR(__xludf.DUMMYFUNCTION("""COMPUTED_VALUE"""),0.0)</f>
        <v>0</v>
      </c>
      <c r="G320" s="4">
        <f>IFERROR(__xludf.DUMMYFUNCTION("""COMPUTED_VALUE"""),0.0)</f>
        <v>0</v>
      </c>
      <c r="H320" s="4">
        <f>IFERROR(__xludf.DUMMYFUNCTION("""COMPUTED_VALUE"""),0.0)</f>
        <v>0</v>
      </c>
      <c r="I320" s="4">
        <f>IFERROR(__xludf.DUMMYFUNCTION("""COMPUTED_VALUE"""),0.0)</f>
        <v>0</v>
      </c>
      <c r="J320" s="5">
        <f>IFERROR(__xludf.DUMMYFUNCTION("""COMPUTED_VALUE"""),0.0)</f>
        <v>0</v>
      </c>
      <c r="K320" s="5">
        <f>IFERROR(__xludf.DUMMYFUNCTION("""COMPUTED_VALUE"""),0.0)</f>
        <v>0</v>
      </c>
      <c r="L320" s="5">
        <f>IFERROR(__xludf.DUMMYFUNCTION("""COMPUTED_VALUE"""),0.0)</f>
        <v>0</v>
      </c>
      <c r="M320" s="5">
        <f>IFERROR(__xludf.DUMMYFUNCTION("""COMPUTED_VALUE"""),0.0)</f>
        <v>0</v>
      </c>
      <c r="N320" s="6">
        <f>IFERROR(__xludf.DUMMYFUNCTION("""COMPUTED_VALUE"""),0.0)</f>
        <v>0</v>
      </c>
    </row>
    <row r="321" ht="15.75" customHeight="1">
      <c r="A321" s="3">
        <f>IFERROR(__xludf.DUMMYFUNCTION("""COMPUTED_VALUE"""),44881.0)</f>
        <v>44881</v>
      </c>
      <c r="B321" s="4">
        <f>IFERROR(__xludf.DUMMYFUNCTION("""COMPUTED_VALUE"""),0.0)</f>
        <v>0</v>
      </c>
      <c r="C321" s="4">
        <f>IFERROR(__xludf.DUMMYFUNCTION("""COMPUTED_VALUE"""),0.0)</f>
        <v>0</v>
      </c>
      <c r="D321" s="4">
        <f>IFERROR(__xludf.DUMMYFUNCTION("""COMPUTED_VALUE"""),0.0)</f>
        <v>0</v>
      </c>
      <c r="E321" s="4">
        <f>IFERROR(__xludf.DUMMYFUNCTION("""COMPUTED_VALUE"""),0.0)</f>
        <v>0</v>
      </c>
      <c r="F321" s="4">
        <f>IFERROR(__xludf.DUMMYFUNCTION("""COMPUTED_VALUE"""),0.0)</f>
        <v>0</v>
      </c>
      <c r="G321" s="4">
        <f>IFERROR(__xludf.DUMMYFUNCTION("""COMPUTED_VALUE"""),0.0)</f>
        <v>0</v>
      </c>
      <c r="H321" s="4">
        <f>IFERROR(__xludf.DUMMYFUNCTION("""COMPUTED_VALUE"""),0.0)</f>
        <v>0</v>
      </c>
      <c r="I321" s="4">
        <f>IFERROR(__xludf.DUMMYFUNCTION("""COMPUTED_VALUE"""),0.0)</f>
        <v>0</v>
      </c>
      <c r="J321" s="5">
        <f>IFERROR(__xludf.DUMMYFUNCTION("""COMPUTED_VALUE"""),0.0)</f>
        <v>0</v>
      </c>
      <c r="K321" s="5">
        <f>IFERROR(__xludf.DUMMYFUNCTION("""COMPUTED_VALUE"""),0.0)</f>
        <v>0</v>
      </c>
      <c r="L321" s="5">
        <f>IFERROR(__xludf.DUMMYFUNCTION("""COMPUTED_VALUE"""),0.0)</f>
        <v>0</v>
      </c>
      <c r="M321" s="5">
        <f>IFERROR(__xludf.DUMMYFUNCTION("""COMPUTED_VALUE"""),0.0)</f>
        <v>0</v>
      </c>
      <c r="N321" s="6">
        <f>IFERROR(__xludf.DUMMYFUNCTION("""COMPUTED_VALUE"""),0.0)</f>
        <v>0</v>
      </c>
    </row>
    <row r="322" ht="15.75" customHeight="1">
      <c r="A322" s="3">
        <f>IFERROR(__xludf.DUMMYFUNCTION("""COMPUTED_VALUE"""),44882.0)</f>
        <v>44882</v>
      </c>
      <c r="B322" s="4">
        <f>IFERROR(__xludf.DUMMYFUNCTION("""COMPUTED_VALUE"""),0.0)</f>
        <v>0</v>
      </c>
      <c r="C322" s="4">
        <f>IFERROR(__xludf.DUMMYFUNCTION("""COMPUTED_VALUE"""),0.0)</f>
        <v>0</v>
      </c>
      <c r="D322" s="4">
        <f>IFERROR(__xludf.DUMMYFUNCTION("""COMPUTED_VALUE"""),0.0)</f>
        <v>0</v>
      </c>
      <c r="E322" s="4">
        <f>IFERROR(__xludf.DUMMYFUNCTION("""COMPUTED_VALUE"""),0.0)</f>
        <v>0</v>
      </c>
      <c r="F322" s="4">
        <f>IFERROR(__xludf.DUMMYFUNCTION("""COMPUTED_VALUE"""),0.0)</f>
        <v>0</v>
      </c>
      <c r="G322" s="4">
        <f>IFERROR(__xludf.DUMMYFUNCTION("""COMPUTED_VALUE"""),0.0)</f>
        <v>0</v>
      </c>
      <c r="H322" s="4">
        <f>IFERROR(__xludf.DUMMYFUNCTION("""COMPUTED_VALUE"""),0.0)</f>
        <v>0</v>
      </c>
      <c r="I322" s="4">
        <f>IFERROR(__xludf.DUMMYFUNCTION("""COMPUTED_VALUE"""),0.0)</f>
        <v>0</v>
      </c>
      <c r="J322" s="5">
        <f>IFERROR(__xludf.DUMMYFUNCTION("""COMPUTED_VALUE"""),0.0)</f>
        <v>0</v>
      </c>
      <c r="K322" s="5">
        <f>IFERROR(__xludf.DUMMYFUNCTION("""COMPUTED_VALUE"""),0.0)</f>
        <v>0</v>
      </c>
      <c r="L322" s="5">
        <f>IFERROR(__xludf.DUMMYFUNCTION("""COMPUTED_VALUE"""),0.0)</f>
        <v>0</v>
      </c>
      <c r="M322" s="5">
        <f>IFERROR(__xludf.DUMMYFUNCTION("""COMPUTED_VALUE"""),0.0)</f>
        <v>0</v>
      </c>
      <c r="N322" s="6">
        <f>IFERROR(__xludf.DUMMYFUNCTION("""COMPUTED_VALUE"""),0.0)</f>
        <v>0</v>
      </c>
    </row>
    <row r="323" ht="15.75" customHeight="1">
      <c r="A323" s="3">
        <f>IFERROR(__xludf.DUMMYFUNCTION("""COMPUTED_VALUE"""),44883.0)</f>
        <v>44883</v>
      </c>
      <c r="B323" s="4">
        <f>IFERROR(__xludf.DUMMYFUNCTION("""COMPUTED_VALUE"""),0.0)</f>
        <v>0</v>
      </c>
      <c r="C323" s="4">
        <f>IFERROR(__xludf.DUMMYFUNCTION("""COMPUTED_VALUE"""),0.0)</f>
        <v>0</v>
      </c>
      <c r="D323" s="4">
        <f>IFERROR(__xludf.DUMMYFUNCTION("""COMPUTED_VALUE"""),0.0)</f>
        <v>0</v>
      </c>
      <c r="E323" s="4">
        <f>IFERROR(__xludf.DUMMYFUNCTION("""COMPUTED_VALUE"""),0.0)</f>
        <v>0</v>
      </c>
      <c r="F323" s="4">
        <f>IFERROR(__xludf.DUMMYFUNCTION("""COMPUTED_VALUE"""),0.0)</f>
        <v>0</v>
      </c>
      <c r="G323" s="4">
        <f>IFERROR(__xludf.DUMMYFUNCTION("""COMPUTED_VALUE"""),0.0)</f>
        <v>0</v>
      </c>
      <c r="H323" s="4">
        <f>IFERROR(__xludf.DUMMYFUNCTION("""COMPUTED_VALUE"""),0.0)</f>
        <v>0</v>
      </c>
      <c r="I323" s="4">
        <f>IFERROR(__xludf.DUMMYFUNCTION("""COMPUTED_VALUE"""),0.0)</f>
        <v>0</v>
      </c>
      <c r="J323" s="5">
        <f>IFERROR(__xludf.DUMMYFUNCTION("""COMPUTED_VALUE"""),0.0)</f>
        <v>0</v>
      </c>
      <c r="K323" s="5">
        <f>IFERROR(__xludf.DUMMYFUNCTION("""COMPUTED_VALUE"""),0.0)</f>
        <v>0</v>
      </c>
      <c r="L323" s="5">
        <f>IFERROR(__xludf.DUMMYFUNCTION("""COMPUTED_VALUE"""),0.0)</f>
        <v>0</v>
      </c>
      <c r="M323" s="5">
        <f>IFERROR(__xludf.DUMMYFUNCTION("""COMPUTED_VALUE"""),0.0)</f>
        <v>0</v>
      </c>
      <c r="N323" s="6">
        <f>IFERROR(__xludf.DUMMYFUNCTION("""COMPUTED_VALUE"""),0.0)</f>
        <v>0</v>
      </c>
    </row>
    <row r="324" ht="15.75" customHeight="1">
      <c r="A324" s="3">
        <f>IFERROR(__xludf.DUMMYFUNCTION("""COMPUTED_VALUE"""),44884.0)</f>
        <v>44884</v>
      </c>
      <c r="B324" s="4">
        <f>IFERROR(__xludf.DUMMYFUNCTION("""COMPUTED_VALUE"""),0.0)</f>
        <v>0</v>
      </c>
      <c r="C324" s="4">
        <f>IFERROR(__xludf.DUMMYFUNCTION("""COMPUTED_VALUE"""),0.0)</f>
        <v>0</v>
      </c>
      <c r="D324" s="4">
        <f>IFERROR(__xludf.DUMMYFUNCTION("""COMPUTED_VALUE"""),0.0)</f>
        <v>0</v>
      </c>
      <c r="E324" s="4">
        <f>IFERROR(__xludf.DUMMYFUNCTION("""COMPUTED_VALUE"""),0.0)</f>
        <v>0</v>
      </c>
      <c r="F324" s="4">
        <f>IFERROR(__xludf.DUMMYFUNCTION("""COMPUTED_VALUE"""),0.0)</f>
        <v>0</v>
      </c>
      <c r="G324" s="4">
        <f>IFERROR(__xludf.DUMMYFUNCTION("""COMPUTED_VALUE"""),0.0)</f>
        <v>0</v>
      </c>
      <c r="H324" s="4">
        <f>IFERROR(__xludf.DUMMYFUNCTION("""COMPUTED_VALUE"""),0.0)</f>
        <v>0</v>
      </c>
      <c r="I324" s="4">
        <f>IFERROR(__xludf.DUMMYFUNCTION("""COMPUTED_VALUE"""),0.0)</f>
        <v>0</v>
      </c>
      <c r="J324" s="5">
        <f>IFERROR(__xludf.DUMMYFUNCTION("""COMPUTED_VALUE"""),0.0)</f>
        <v>0</v>
      </c>
      <c r="K324" s="5">
        <f>IFERROR(__xludf.DUMMYFUNCTION("""COMPUTED_VALUE"""),0.0)</f>
        <v>0</v>
      </c>
      <c r="L324" s="5">
        <f>IFERROR(__xludf.DUMMYFUNCTION("""COMPUTED_VALUE"""),0.0)</f>
        <v>0</v>
      </c>
      <c r="M324" s="5">
        <f>IFERROR(__xludf.DUMMYFUNCTION("""COMPUTED_VALUE"""),0.0)</f>
        <v>0</v>
      </c>
      <c r="N324" s="6">
        <f>IFERROR(__xludf.DUMMYFUNCTION("""COMPUTED_VALUE"""),0.0)</f>
        <v>0</v>
      </c>
    </row>
    <row r="325" ht="15.75" customHeight="1">
      <c r="A325" s="3">
        <f>IFERROR(__xludf.DUMMYFUNCTION("""COMPUTED_VALUE"""),44885.0)</f>
        <v>44885</v>
      </c>
      <c r="B325" s="4">
        <f>IFERROR(__xludf.DUMMYFUNCTION("""COMPUTED_VALUE"""),0.0)</f>
        <v>0</v>
      </c>
      <c r="C325" s="4">
        <f>IFERROR(__xludf.DUMMYFUNCTION("""COMPUTED_VALUE"""),0.0)</f>
        <v>0</v>
      </c>
      <c r="D325" s="4">
        <f>IFERROR(__xludf.DUMMYFUNCTION("""COMPUTED_VALUE"""),0.0)</f>
        <v>0</v>
      </c>
      <c r="E325" s="4">
        <f>IFERROR(__xludf.DUMMYFUNCTION("""COMPUTED_VALUE"""),0.0)</f>
        <v>0</v>
      </c>
      <c r="F325" s="4">
        <f>IFERROR(__xludf.DUMMYFUNCTION("""COMPUTED_VALUE"""),0.0)</f>
        <v>0</v>
      </c>
      <c r="G325" s="4">
        <f>IFERROR(__xludf.DUMMYFUNCTION("""COMPUTED_VALUE"""),0.0)</f>
        <v>0</v>
      </c>
      <c r="H325" s="4">
        <f>IFERROR(__xludf.DUMMYFUNCTION("""COMPUTED_VALUE"""),0.0)</f>
        <v>0</v>
      </c>
      <c r="I325" s="4">
        <f>IFERROR(__xludf.DUMMYFUNCTION("""COMPUTED_VALUE"""),0.0)</f>
        <v>0</v>
      </c>
      <c r="J325" s="5">
        <f>IFERROR(__xludf.DUMMYFUNCTION("""COMPUTED_VALUE"""),0.0)</f>
        <v>0</v>
      </c>
      <c r="K325" s="5">
        <f>IFERROR(__xludf.DUMMYFUNCTION("""COMPUTED_VALUE"""),0.0)</f>
        <v>0</v>
      </c>
      <c r="L325" s="5">
        <f>IFERROR(__xludf.DUMMYFUNCTION("""COMPUTED_VALUE"""),0.0)</f>
        <v>0</v>
      </c>
      <c r="M325" s="5">
        <f>IFERROR(__xludf.DUMMYFUNCTION("""COMPUTED_VALUE"""),0.0)</f>
        <v>0</v>
      </c>
      <c r="N325" s="6">
        <f>IFERROR(__xludf.DUMMYFUNCTION("""COMPUTED_VALUE"""),0.0)</f>
        <v>0</v>
      </c>
    </row>
    <row r="326" ht="15.75" customHeight="1">
      <c r="A326" s="3">
        <f>IFERROR(__xludf.DUMMYFUNCTION("""COMPUTED_VALUE"""),44886.0)</f>
        <v>44886</v>
      </c>
      <c r="B326" s="4">
        <f>IFERROR(__xludf.DUMMYFUNCTION("""COMPUTED_VALUE"""),0.0)</f>
        <v>0</v>
      </c>
      <c r="C326" s="4">
        <f>IFERROR(__xludf.DUMMYFUNCTION("""COMPUTED_VALUE"""),0.0)</f>
        <v>0</v>
      </c>
      <c r="D326" s="4">
        <f>IFERROR(__xludf.DUMMYFUNCTION("""COMPUTED_VALUE"""),0.0)</f>
        <v>0</v>
      </c>
      <c r="E326" s="4">
        <f>IFERROR(__xludf.DUMMYFUNCTION("""COMPUTED_VALUE"""),0.0)</f>
        <v>0</v>
      </c>
      <c r="F326" s="4">
        <f>IFERROR(__xludf.DUMMYFUNCTION("""COMPUTED_VALUE"""),0.0)</f>
        <v>0</v>
      </c>
      <c r="G326" s="4">
        <f>IFERROR(__xludf.DUMMYFUNCTION("""COMPUTED_VALUE"""),0.0)</f>
        <v>0</v>
      </c>
      <c r="H326" s="4">
        <f>IFERROR(__xludf.DUMMYFUNCTION("""COMPUTED_VALUE"""),0.0)</f>
        <v>0</v>
      </c>
      <c r="I326" s="4">
        <f>IFERROR(__xludf.DUMMYFUNCTION("""COMPUTED_VALUE"""),0.0)</f>
        <v>0</v>
      </c>
      <c r="J326" s="5">
        <f>IFERROR(__xludf.DUMMYFUNCTION("""COMPUTED_VALUE"""),0.0)</f>
        <v>0</v>
      </c>
      <c r="K326" s="5">
        <f>IFERROR(__xludf.DUMMYFUNCTION("""COMPUTED_VALUE"""),0.0)</f>
        <v>0</v>
      </c>
      <c r="L326" s="5">
        <f>IFERROR(__xludf.DUMMYFUNCTION("""COMPUTED_VALUE"""),0.0)</f>
        <v>0</v>
      </c>
      <c r="M326" s="5">
        <f>IFERROR(__xludf.DUMMYFUNCTION("""COMPUTED_VALUE"""),0.0)</f>
        <v>0</v>
      </c>
      <c r="N326" s="6">
        <f>IFERROR(__xludf.DUMMYFUNCTION("""COMPUTED_VALUE"""),0.0)</f>
        <v>0</v>
      </c>
    </row>
    <row r="327" ht="15.75" customHeight="1">
      <c r="A327" s="3">
        <f>IFERROR(__xludf.DUMMYFUNCTION("""COMPUTED_VALUE"""),44887.0)</f>
        <v>44887</v>
      </c>
      <c r="B327" s="4">
        <f>IFERROR(__xludf.DUMMYFUNCTION("""COMPUTED_VALUE"""),0.0)</f>
        <v>0</v>
      </c>
      <c r="C327" s="4">
        <f>IFERROR(__xludf.DUMMYFUNCTION("""COMPUTED_VALUE"""),0.0)</f>
        <v>0</v>
      </c>
      <c r="D327" s="4">
        <f>IFERROR(__xludf.DUMMYFUNCTION("""COMPUTED_VALUE"""),0.0)</f>
        <v>0</v>
      </c>
      <c r="E327" s="4">
        <f>IFERROR(__xludf.DUMMYFUNCTION("""COMPUTED_VALUE"""),0.0)</f>
        <v>0</v>
      </c>
      <c r="F327" s="4">
        <f>IFERROR(__xludf.DUMMYFUNCTION("""COMPUTED_VALUE"""),0.0)</f>
        <v>0</v>
      </c>
      <c r="G327" s="4">
        <f>IFERROR(__xludf.DUMMYFUNCTION("""COMPUTED_VALUE"""),0.0)</f>
        <v>0</v>
      </c>
      <c r="H327" s="4">
        <f>IFERROR(__xludf.DUMMYFUNCTION("""COMPUTED_VALUE"""),0.0)</f>
        <v>0</v>
      </c>
      <c r="I327" s="4">
        <f>IFERROR(__xludf.DUMMYFUNCTION("""COMPUTED_VALUE"""),0.0)</f>
        <v>0</v>
      </c>
      <c r="J327" s="5">
        <f>IFERROR(__xludf.DUMMYFUNCTION("""COMPUTED_VALUE"""),0.0)</f>
        <v>0</v>
      </c>
      <c r="K327" s="5">
        <f>IFERROR(__xludf.DUMMYFUNCTION("""COMPUTED_VALUE"""),0.0)</f>
        <v>0</v>
      </c>
      <c r="L327" s="5">
        <f>IFERROR(__xludf.DUMMYFUNCTION("""COMPUTED_VALUE"""),0.0)</f>
        <v>0</v>
      </c>
      <c r="M327" s="5">
        <f>IFERROR(__xludf.DUMMYFUNCTION("""COMPUTED_VALUE"""),0.0)</f>
        <v>0</v>
      </c>
      <c r="N327" s="6">
        <f>IFERROR(__xludf.DUMMYFUNCTION("""COMPUTED_VALUE"""),0.0)</f>
        <v>0</v>
      </c>
    </row>
    <row r="328" ht="15.75" customHeight="1">
      <c r="A328" s="3">
        <f>IFERROR(__xludf.DUMMYFUNCTION("""COMPUTED_VALUE"""),44888.0)</f>
        <v>44888</v>
      </c>
      <c r="B328" s="4">
        <f>IFERROR(__xludf.DUMMYFUNCTION("""COMPUTED_VALUE"""),0.0)</f>
        <v>0</v>
      </c>
      <c r="C328" s="4">
        <f>IFERROR(__xludf.DUMMYFUNCTION("""COMPUTED_VALUE"""),0.0)</f>
        <v>0</v>
      </c>
      <c r="D328" s="4">
        <f>IFERROR(__xludf.DUMMYFUNCTION("""COMPUTED_VALUE"""),0.0)</f>
        <v>0</v>
      </c>
      <c r="E328" s="4">
        <f>IFERROR(__xludf.DUMMYFUNCTION("""COMPUTED_VALUE"""),0.0)</f>
        <v>0</v>
      </c>
      <c r="F328" s="4">
        <f>IFERROR(__xludf.DUMMYFUNCTION("""COMPUTED_VALUE"""),0.0)</f>
        <v>0</v>
      </c>
      <c r="G328" s="4">
        <f>IFERROR(__xludf.DUMMYFUNCTION("""COMPUTED_VALUE"""),0.0)</f>
        <v>0</v>
      </c>
      <c r="H328" s="4">
        <f>IFERROR(__xludf.DUMMYFUNCTION("""COMPUTED_VALUE"""),0.0)</f>
        <v>0</v>
      </c>
      <c r="I328" s="4">
        <f>IFERROR(__xludf.DUMMYFUNCTION("""COMPUTED_VALUE"""),0.0)</f>
        <v>0</v>
      </c>
      <c r="J328" s="5">
        <f>IFERROR(__xludf.DUMMYFUNCTION("""COMPUTED_VALUE"""),0.0)</f>
        <v>0</v>
      </c>
      <c r="K328" s="5">
        <f>IFERROR(__xludf.DUMMYFUNCTION("""COMPUTED_VALUE"""),0.0)</f>
        <v>0</v>
      </c>
      <c r="L328" s="5">
        <f>IFERROR(__xludf.DUMMYFUNCTION("""COMPUTED_VALUE"""),0.0)</f>
        <v>0</v>
      </c>
      <c r="M328" s="5">
        <f>IFERROR(__xludf.DUMMYFUNCTION("""COMPUTED_VALUE"""),0.0)</f>
        <v>0</v>
      </c>
      <c r="N328" s="6">
        <f>IFERROR(__xludf.DUMMYFUNCTION("""COMPUTED_VALUE"""),0.0)</f>
        <v>0</v>
      </c>
    </row>
    <row r="329" ht="15.75" customHeight="1">
      <c r="A329" s="3">
        <f>IFERROR(__xludf.DUMMYFUNCTION("""COMPUTED_VALUE"""),44889.0)</f>
        <v>44889</v>
      </c>
      <c r="B329" s="4">
        <f>IFERROR(__xludf.DUMMYFUNCTION("""COMPUTED_VALUE"""),0.0)</f>
        <v>0</v>
      </c>
      <c r="C329" s="4">
        <f>IFERROR(__xludf.DUMMYFUNCTION("""COMPUTED_VALUE"""),0.0)</f>
        <v>0</v>
      </c>
      <c r="D329" s="4">
        <f>IFERROR(__xludf.DUMMYFUNCTION("""COMPUTED_VALUE"""),0.0)</f>
        <v>0</v>
      </c>
      <c r="E329" s="4">
        <f>IFERROR(__xludf.DUMMYFUNCTION("""COMPUTED_VALUE"""),0.0)</f>
        <v>0</v>
      </c>
      <c r="F329" s="4">
        <f>IFERROR(__xludf.DUMMYFUNCTION("""COMPUTED_VALUE"""),0.0)</f>
        <v>0</v>
      </c>
      <c r="G329" s="4">
        <f>IFERROR(__xludf.DUMMYFUNCTION("""COMPUTED_VALUE"""),0.0)</f>
        <v>0</v>
      </c>
      <c r="H329" s="4">
        <f>IFERROR(__xludf.DUMMYFUNCTION("""COMPUTED_VALUE"""),0.0)</f>
        <v>0</v>
      </c>
      <c r="I329" s="4">
        <f>IFERROR(__xludf.DUMMYFUNCTION("""COMPUTED_VALUE"""),0.0)</f>
        <v>0</v>
      </c>
      <c r="J329" s="5">
        <f>IFERROR(__xludf.DUMMYFUNCTION("""COMPUTED_VALUE"""),0.0)</f>
        <v>0</v>
      </c>
      <c r="K329" s="5">
        <f>IFERROR(__xludf.DUMMYFUNCTION("""COMPUTED_VALUE"""),0.0)</f>
        <v>0</v>
      </c>
      <c r="L329" s="5">
        <f>IFERROR(__xludf.DUMMYFUNCTION("""COMPUTED_VALUE"""),0.0)</f>
        <v>0</v>
      </c>
      <c r="M329" s="5">
        <f>IFERROR(__xludf.DUMMYFUNCTION("""COMPUTED_VALUE"""),0.0)</f>
        <v>0</v>
      </c>
      <c r="N329" s="6">
        <f>IFERROR(__xludf.DUMMYFUNCTION("""COMPUTED_VALUE"""),0.0)</f>
        <v>0</v>
      </c>
    </row>
    <row r="330" ht="15.75" customHeight="1">
      <c r="A330" s="3">
        <f>IFERROR(__xludf.DUMMYFUNCTION("""COMPUTED_VALUE"""),44890.0)</f>
        <v>44890</v>
      </c>
      <c r="B330" s="4">
        <f>IFERROR(__xludf.DUMMYFUNCTION("""COMPUTED_VALUE"""),0.0)</f>
        <v>0</v>
      </c>
      <c r="C330" s="4">
        <f>IFERROR(__xludf.DUMMYFUNCTION("""COMPUTED_VALUE"""),0.0)</f>
        <v>0</v>
      </c>
      <c r="D330" s="4">
        <f>IFERROR(__xludf.DUMMYFUNCTION("""COMPUTED_VALUE"""),0.0)</f>
        <v>0</v>
      </c>
      <c r="E330" s="4">
        <f>IFERROR(__xludf.DUMMYFUNCTION("""COMPUTED_VALUE"""),0.0)</f>
        <v>0</v>
      </c>
      <c r="F330" s="4">
        <f>IFERROR(__xludf.DUMMYFUNCTION("""COMPUTED_VALUE"""),0.0)</f>
        <v>0</v>
      </c>
      <c r="G330" s="4">
        <f>IFERROR(__xludf.DUMMYFUNCTION("""COMPUTED_VALUE"""),0.0)</f>
        <v>0</v>
      </c>
      <c r="H330" s="4">
        <f>IFERROR(__xludf.DUMMYFUNCTION("""COMPUTED_VALUE"""),0.0)</f>
        <v>0</v>
      </c>
      <c r="I330" s="4">
        <f>IFERROR(__xludf.DUMMYFUNCTION("""COMPUTED_VALUE"""),0.0)</f>
        <v>0</v>
      </c>
      <c r="J330" s="5">
        <f>IFERROR(__xludf.DUMMYFUNCTION("""COMPUTED_VALUE"""),0.0)</f>
        <v>0</v>
      </c>
      <c r="K330" s="5">
        <f>IFERROR(__xludf.DUMMYFUNCTION("""COMPUTED_VALUE"""),0.0)</f>
        <v>0</v>
      </c>
      <c r="L330" s="5">
        <f>IFERROR(__xludf.DUMMYFUNCTION("""COMPUTED_VALUE"""),0.0)</f>
        <v>0</v>
      </c>
      <c r="M330" s="5">
        <f>IFERROR(__xludf.DUMMYFUNCTION("""COMPUTED_VALUE"""),0.0)</f>
        <v>0</v>
      </c>
      <c r="N330" s="6">
        <f>IFERROR(__xludf.DUMMYFUNCTION("""COMPUTED_VALUE"""),0.0)</f>
        <v>0</v>
      </c>
    </row>
    <row r="331" ht="15.75" customHeight="1">
      <c r="A331" s="3">
        <f>IFERROR(__xludf.DUMMYFUNCTION("""COMPUTED_VALUE"""),44891.0)</f>
        <v>44891</v>
      </c>
      <c r="B331" s="4">
        <f>IFERROR(__xludf.DUMMYFUNCTION("""COMPUTED_VALUE"""),0.0)</f>
        <v>0</v>
      </c>
      <c r="C331" s="4">
        <f>IFERROR(__xludf.DUMMYFUNCTION("""COMPUTED_VALUE"""),0.0)</f>
        <v>0</v>
      </c>
      <c r="D331" s="4">
        <f>IFERROR(__xludf.DUMMYFUNCTION("""COMPUTED_VALUE"""),0.0)</f>
        <v>0</v>
      </c>
      <c r="E331" s="4">
        <f>IFERROR(__xludf.DUMMYFUNCTION("""COMPUTED_VALUE"""),0.0)</f>
        <v>0</v>
      </c>
      <c r="F331" s="4">
        <f>IFERROR(__xludf.DUMMYFUNCTION("""COMPUTED_VALUE"""),0.0)</f>
        <v>0</v>
      </c>
      <c r="G331" s="4">
        <f>IFERROR(__xludf.DUMMYFUNCTION("""COMPUTED_VALUE"""),0.0)</f>
        <v>0</v>
      </c>
      <c r="H331" s="4">
        <f>IFERROR(__xludf.DUMMYFUNCTION("""COMPUTED_VALUE"""),0.0)</f>
        <v>0</v>
      </c>
      <c r="I331" s="4">
        <f>IFERROR(__xludf.DUMMYFUNCTION("""COMPUTED_VALUE"""),0.0)</f>
        <v>0</v>
      </c>
      <c r="J331" s="5">
        <f>IFERROR(__xludf.DUMMYFUNCTION("""COMPUTED_VALUE"""),0.0)</f>
        <v>0</v>
      </c>
      <c r="K331" s="5">
        <f>IFERROR(__xludf.DUMMYFUNCTION("""COMPUTED_VALUE"""),0.0)</f>
        <v>0</v>
      </c>
      <c r="L331" s="5">
        <f>IFERROR(__xludf.DUMMYFUNCTION("""COMPUTED_VALUE"""),0.0)</f>
        <v>0</v>
      </c>
      <c r="M331" s="5">
        <f>IFERROR(__xludf.DUMMYFUNCTION("""COMPUTED_VALUE"""),0.0)</f>
        <v>0</v>
      </c>
      <c r="N331" s="6">
        <f>IFERROR(__xludf.DUMMYFUNCTION("""COMPUTED_VALUE"""),0.0)</f>
        <v>0</v>
      </c>
    </row>
    <row r="332" ht="15.75" customHeight="1">
      <c r="A332" s="3">
        <f>IFERROR(__xludf.DUMMYFUNCTION("""COMPUTED_VALUE"""),44892.0)</f>
        <v>44892</v>
      </c>
      <c r="B332" s="4">
        <f>IFERROR(__xludf.DUMMYFUNCTION("""COMPUTED_VALUE"""),0.0)</f>
        <v>0</v>
      </c>
      <c r="C332" s="4">
        <f>IFERROR(__xludf.DUMMYFUNCTION("""COMPUTED_VALUE"""),0.0)</f>
        <v>0</v>
      </c>
      <c r="D332" s="4">
        <f>IFERROR(__xludf.DUMMYFUNCTION("""COMPUTED_VALUE"""),0.0)</f>
        <v>0</v>
      </c>
      <c r="E332" s="4">
        <f>IFERROR(__xludf.DUMMYFUNCTION("""COMPUTED_VALUE"""),0.0)</f>
        <v>0</v>
      </c>
      <c r="F332" s="4">
        <f>IFERROR(__xludf.DUMMYFUNCTION("""COMPUTED_VALUE"""),0.0)</f>
        <v>0</v>
      </c>
      <c r="G332" s="4">
        <f>IFERROR(__xludf.DUMMYFUNCTION("""COMPUTED_VALUE"""),0.0)</f>
        <v>0</v>
      </c>
      <c r="H332" s="4">
        <f>IFERROR(__xludf.DUMMYFUNCTION("""COMPUTED_VALUE"""),0.0)</f>
        <v>0</v>
      </c>
      <c r="I332" s="4">
        <f>IFERROR(__xludf.DUMMYFUNCTION("""COMPUTED_VALUE"""),0.0)</f>
        <v>0</v>
      </c>
      <c r="J332" s="5">
        <f>IFERROR(__xludf.DUMMYFUNCTION("""COMPUTED_VALUE"""),0.0)</f>
        <v>0</v>
      </c>
      <c r="K332" s="5">
        <f>IFERROR(__xludf.DUMMYFUNCTION("""COMPUTED_VALUE"""),0.0)</f>
        <v>0</v>
      </c>
      <c r="L332" s="5">
        <f>IFERROR(__xludf.DUMMYFUNCTION("""COMPUTED_VALUE"""),0.0)</f>
        <v>0</v>
      </c>
      <c r="M332" s="5">
        <f>IFERROR(__xludf.DUMMYFUNCTION("""COMPUTED_VALUE"""),0.0)</f>
        <v>0</v>
      </c>
      <c r="N332" s="6">
        <f>IFERROR(__xludf.DUMMYFUNCTION("""COMPUTED_VALUE"""),0.0)</f>
        <v>0</v>
      </c>
    </row>
    <row r="333" ht="15.75" customHeight="1">
      <c r="A333" s="3">
        <f>IFERROR(__xludf.DUMMYFUNCTION("""COMPUTED_VALUE"""),44893.0)</f>
        <v>44893</v>
      </c>
      <c r="B333" s="4">
        <f>IFERROR(__xludf.DUMMYFUNCTION("""COMPUTED_VALUE"""),0.0)</f>
        <v>0</v>
      </c>
      <c r="C333" s="4">
        <f>IFERROR(__xludf.DUMMYFUNCTION("""COMPUTED_VALUE"""),0.0)</f>
        <v>0</v>
      </c>
      <c r="D333" s="4">
        <f>IFERROR(__xludf.DUMMYFUNCTION("""COMPUTED_VALUE"""),0.0)</f>
        <v>0</v>
      </c>
      <c r="E333" s="4">
        <f>IFERROR(__xludf.DUMMYFUNCTION("""COMPUTED_VALUE"""),0.0)</f>
        <v>0</v>
      </c>
      <c r="F333" s="4">
        <f>IFERROR(__xludf.DUMMYFUNCTION("""COMPUTED_VALUE"""),0.0)</f>
        <v>0</v>
      </c>
      <c r="G333" s="4">
        <f>IFERROR(__xludf.DUMMYFUNCTION("""COMPUTED_VALUE"""),0.0)</f>
        <v>0</v>
      </c>
      <c r="H333" s="4">
        <f>IFERROR(__xludf.DUMMYFUNCTION("""COMPUTED_VALUE"""),0.0)</f>
        <v>0</v>
      </c>
      <c r="I333" s="4">
        <f>IFERROR(__xludf.DUMMYFUNCTION("""COMPUTED_VALUE"""),0.0)</f>
        <v>0</v>
      </c>
      <c r="J333" s="5">
        <f>IFERROR(__xludf.DUMMYFUNCTION("""COMPUTED_VALUE"""),0.0)</f>
        <v>0</v>
      </c>
      <c r="K333" s="5">
        <f>IFERROR(__xludf.DUMMYFUNCTION("""COMPUTED_VALUE"""),0.0)</f>
        <v>0</v>
      </c>
      <c r="L333" s="5">
        <f>IFERROR(__xludf.DUMMYFUNCTION("""COMPUTED_VALUE"""),0.0)</f>
        <v>0</v>
      </c>
      <c r="M333" s="5">
        <f>IFERROR(__xludf.DUMMYFUNCTION("""COMPUTED_VALUE"""),0.0)</f>
        <v>0</v>
      </c>
      <c r="N333" s="6">
        <f>IFERROR(__xludf.DUMMYFUNCTION("""COMPUTED_VALUE"""),0.0)</f>
        <v>0</v>
      </c>
    </row>
    <row r="334" ht="15.75" customHeight="1">
      <c r="A334" s="3">
        <f>IFERROR(__xludf.DUMMYFUNCTION("""COMPUTED_VALUE"""),44894.0)</f>
        <v>44894</v>
      </c>
      <c r="B334" s="4">
        <f>IFERROR(__xludf.DUMMYFUNCTION("""COMPUTED_VALUE"""),0.0)</f>
        <v>0</v>
      </c>
      <c r="C334" s="4">
        <f>IFERROR(__xludf.DUMMYFUNCTION("""COMPUTED_VALUE"""),0.0)</f>
        <v>0</v>
      </c>
      <c r="D334" s="4">
        <f>IFERROR(__xludf.DUMMYFUNCTION("""COMPUTED_VALUE"""),0.0)</f>
        <v>0</v>
      </c>
      <c r="E334" s="4">
        <f>IFERROR(__xludf.DUMMYFUNCTION("""COMPUTED_VALUE"""),0.0)</f>
        <v>0</v>
      </c>
      <c r="F334" s="4">
        <f>IFERROR(__xludf.DUMMYFUNCTION("""COMPUTED_VALUE"""),0.0)</f>
        <v>0</v>
      </c>
      <c r="G334" s="4">
        <f>IFERROR(__xludf.DUMMYFUNCTION("""COMPUTED_VALUE"""),0.0)</f>
        <v>0</v>
      </c>
      <c r="H334" s="4">
        <f>IFERROR(__xludf.DUMMYFUNCTION("""COMPUTED_VALUE"""),0.0)</f>
        <v>0</v>
      </c>
      <c r="I334" s="4">
        <f>IFERROR(__xludf.DUMMYFUNCTION("""COMPUTED_VALUE"""),0.0)</f>
        <v>0</v>
      </c>
      <c r="J334" s="5">
        <f>IFERROR(__xludf.DUMMYFUNCTION("""COMPUTED_VALUE"""),0.0)</f>
        <v>0</v>
      </c>
      <c r="K334" s="5">
        <f>IFERROR(__xludf.DUMMYFUNCTION("""COMPUTED_VALUE"""),0.0)</f>
        <v>0</v>
      </c>
      <c r="L334" s="5">
        <f>IFERROR(__xludf.DUMMYFUNCTION("""COMPUTED_VALUE"""),0.0)</f>
        <v>0</v>
      </c>
      <c r="M334" s="5">
        <f>IFERROR(__xludf.DUMMYFUNCTION("""COMPUTED_VALUE"""),0.0)</f>
        <v>0</v>
      </c>
      <c r="N334" s="6">
        <f>IFERROR(__xludf.DUMMYFUNCTION("""COMPUTED_VALUE"""),0.0)</f>
        <v>0</v>
      </c>
    </row>
    <row r="335" ht="15.75" customHeight="1">
      <c r="A335" s="3">
        <f>IFERROR(__xludf.DUMMYFUNCTION("""COMPUTED_VALUE"""),44895.0)</f>
        <v>44895</v>
      </c>
      <c r="B335" s="4">
        <f>IFERROR(__xludf.DUMMYFUNCTION("""COMPUTED_VALUE"""),0.0)</f>
        <v>0</v>
      </c>
      <c r="C335" s="4">
        <f>IFERROR(__xludf.DUMMYFUNCTION("""COMPUTED_VALUE"""),0.0)</f>
        <v>0</v>
      </c>
      <c r="D335" s="4">
        <f>IFERROR(__xludf.DUMMYFUNCTION("""COMPUTED_VALUE"""),0.0)</f>
        <v>0</v>
      </c>
      <c r="E335" s="4">
        <f>IFERROR(__xludf.DUMMYFUNCTION("""COMPUTED_VALUE"""),0.0)</f>
        <v>0</v>
      </c>
      <c r="F335" s="4">
        <f>IFERROR(__xludf.DUMMYFUNCTION("""COMPUTED_VALUE"""),0.0)</f>
        <v>0</v>
      </c>
      <c r="G335" s="4">
        <f>IFERROR(__xludf.DUMMYFUNCTION("""COMPUTED_VALUE"""),0.0)</f>
        <v>0</v>
      </c>
      <c r="H335" s="4">
        <f>IFERROR(__xludf.DUMMYFUNCTION("""COMPUTED_VALUE"""),0.0)</f>
        <v>0</v>
      </c>
      <c r="I335" s="4">
        <f>IFERROR(__xludf.DUMMYFUNCTION("""COMPUTED_VALUE"""),0.0)</f>
        <v>0</v>
      </c>
      <c r="J335" s="5">
        <f>IFERROR(__xludf.DUMMYFUNCTION("""COMPUTED_VALUE"""),0.0)</f>
        <v>0</v>
      </c>
      <c r="K335" s="5">
        <f>IFERROR(__xludf.DUMMYFUNCTION("""COMPUTED_VALUE"""),0.0)</f>
        <v>0</v>
      </c>
      <c r="L335" s="5">
        <f>IFERROR(__xludf.DUMMYFUNCTION("""COMPUTED_VALUE"""),0.0)</f>
        <v>0</v>
      </c>
      <c r="M335" s="5">
        <f>IFERROR(__xludf.DUMMYFUNCTION("""COMPUTED_VALUE"""),0.0)</f>
        <v>0</v>
      </c>
      <c r="N335" s="6">
        <f>IFERROR(__xludf.DUMMYFUNCTION("""COMPUTED_VALUE"""),0.0)</f>
        <v>0</v>
      </c>
    </row>
    <row r="336" ht="15.75" customHeight="1">
      <c r="A336" s="3">
        <f>IFERROR(__xludf.DUMMYFUNCTION("""COMPUTED_VALUE"""),44896.0)</f>
        <v>44896</v>
      </c>
      <c r="B336" s="4">
        <f>IFERROR(__xludf.DUMMYFUNCTION("""COMPUTED_VALUE"""),0.0)</f>
        <v>0</v>
      </c>
      <c r="C336" s="4">
        <f>IFERROR(__xludf.DUMMYFUNCTION("""COMPUTED_VALUE"""),0.0)</f>
        <v>0</v>
      </c>
      <c r="D336" s="4">
        <f>IFERROR(__xludf.DUMMYFUNCTION("""COMPUTED_VALUE"""),0.0)</f>
        <v>0</v>
      </c>
      <c r="E336" s="4">
        <f>IFERROR(__xludf.DUMMYFUNCTION("""COMPUTED_VALUE"""),0.0)</f>
        <v>0</v>
      </c>
      <c r="F336" s="4">
        <f>IFERROR(__xludf.DUMMYFUNCTION("""COMPUTED_VALUE"""),0.0)</f>
        <v>0</v>
      </c>
      <c r="G336" s="4">
        <f>IFERROR(__xludf.DUMMYFUNCTION("""COMPUTED_VALUE"""),0.0)</f>
        <v>0</v>
      </c>
      <c r="H336" s="4">
        <f>IFERROR(__xludf.DUMMYFUNCTION("""COMPUTED_VALUE"""),0.0)</f>
        <v>0</v>
      </c>
      <c r="I336" s="4">
        <f>IFERROR(__xludf.DUMMYFUNCTION("""COMPUTED_VALUE"""),0.0)</f>
        <v>0</v>
      </c>
      <c r="J336" s="5">
        <f>IFERROR(__xludf.DUMMYFUNCTION("""COMPUTED_VALUE"""),0.0)</f>
        <v>0</v>
      </c>
      <c r="K336" s="5">
        <f>IFERROR(__xludf.DUMMYFUNCTION("""COMPUTED_VALUE"""),0.0)</f>
        <v>0</v>
      </c>
      <c r="L336" s="5">
        <f>IFERROR(__xludf.DUMMYFUNCTION("""COMPUTED_VALUE"""),0.0)</f>
        <v>0</v>
      </c>
      <c r="M336" s="5">
        <f>IFERROR(__xludf.DUMMYFUNCTION("""COMPUTED_VALUE"""),0.0)</f>
        <v>0</v>
      </c>
      <c r="N336" s="6">
        <f>IFERROR(__xludf.DUMMYFUNCTION("""COMPUTED_VALUE"""),0.0)</f>
        <v>0</v>
      </c>
    </row>
    <row r="337" ht="15.75" customHeight="1">
      <c r="A337" s="3">
        <f>IFERROR(__xludf.DUMMYFUNCTION("""COMPUTED_VALUE"""),44897.0)</f>
        <v>44897</v>
      </c>
      <c r="B337" s="4">
        <f>IFERROR(__xludf.DUMMYFUNCTION("""COMPUTED_VALUE"""),0.0)</f>
        <v>0</v>
      </c>
      <c r="C337" s="4">
        <f>IFERROR(__xludf.DUMMYFUNCTION("""COMPUTED_VALUE"""),0.0)</f>
        <v>0</v>
      </c>
      <c r="D337" s="4">
        <f>IFERROR(__xludf.DUMMYFUNCTION("""COMPUTED_VALUE"""),0.0)</f>
        <v>0</v>
      </c>
      <c r="E337" s="4">
        <f>IFERROR(__xludf.DUMMYFUNCTION("""COMPUTED_VALUE"""),0.0)</f>
        <v>0</v>
      </c>
      <c r="F337" s="4">
        <f>IFERROR(__xludf.DUMMYFUNCTION("""COMPUTED_VALUE"""),0.0)</f>
        <v>0</v>
      </c>
      <c r="G337" s="4">
        <f>IFERROR(__xludf.DUMMYFUNCTION("""COMPUTED_VALUE"""),0.0)</f>
        <v>0</v>
      </c>
      <c r="H337" s="4">
        <f>IFERROR(__xludf.DUMMYFUNCTION("""COMPUTED_VALUE"""),0.0)</f>
        <v>0</v>
      </c>
      <c r="I337" s="4">
        <f>IFERROR(__xludf.DUMMYFUNCTION("""COMPUTED_VALUE"""),0.0)</f>
        <v>0</v>
      </c>
      <c r="J337" s="5">
        <f>IFERROR(__xludf.DUMMYFUNCTION("""COMPUTED_VALUE"""),0.0)</f>
        <v>0</v>
      </c>
      <c r="K337" s="5">
        <f>IFERROR(__xludf.DUMMYFUNCTION("""COMPUTED_VALUE"""),0.0)</f>
        <v>0</v>
      </c>
      <c r="L337" s="5">
        <f>IFERROR(__xludf.DUMMYFUNCTION("""COMPUTED_VALUE"""),0.0)</f>
        <v>0</v>
      </c>
      <c r="M337" s="5">
        <f>IFERROR(__xludf.DUMMYFUNCTION("""COMPUTED_VALUE"""),0.0)</f>
        <v>0</v>
      </c>
      <c r="N337" s="6">
        <f>IFERROR(__xludf.DUMMYFUNCTION("""COMPUTED_VALUE"""),0.0)</f>
        <v>0</v>
      </c>
    </row>
    <row r="338" ht="15.75" customHeight="1">
      <c r="A338" s="3">
        <f>IFERROR(__xludf.DUMMYFUNCTION("""COMPUTED_VALUE"""),44898.0)</f>
        <v>44898</v>
      </c>
      <c r="B338" s="4">
        <f>IFERROR(__xludf.DUMMYFUNCTION("""COMPUTED_VALUE"""),0.0)</f>
        <v>0</v>
      </c>
      <c r="C338" s="4">
        <f>IFERROR(__xludf.DUMMYFUNCTION("""COMPUTED_VALUE"""),0.0)</f>
        <v>0</v>
      </c>
      <c r="D338" s="4">
        <f>IFERROR(__xludf.DUMMYFUNCTION("""COMPUTED_VALUE"""),0.0)</f>
        <v>0</v>
      </c>
      <c r="E338" s="4">
        <f>IFERROR(__xludf.DUMMYFUNCTION("""COMPUTED_VALUE"""),0.0)</f>
        <v>0</v>
      </c>
      <c r="F338" s="4">
        <f>IFERROR(__xludf.DUMMYFUNCTION("""COMPUTED_VALUE"""),0.0)</f>
        <v>0</v>
      </c>
      <c r="G338" s="4">
        <f>IFERROR(__xludf.DUMMYFUNCTION("""COMPUTED_VALUE"""),0.0)</f>
        <v>0</v>
      </c>
      <c r="H338" s="4">
        <f>IFERROR(__xludf.DUMMYFUNCTION("""COMPUTED_VALUE"""),0.0)</f>
        <v>0</v>
      </c>
      <c r="I338" s="4">
        <f>IFERROR(__xludf.DUMMYFUNCTION("""COMPUTED_VALUE"""),0.0)</f>
        <v>0</v>
      </c>
      <c r="J338" s="5">
        <f>IFERROR(__xludf.DUMMYFUNCTION("""COMPUTED_VALUE"""),0.0)</f>
        <v>0</v>
      </c>
      <c r="K338" s="5">
        <f>IFERROR(__xludf.DUMMYFUNCTION("""COMPUTED_VALUE"""),0.0)</f>
        <v>0</v>
      </c>
      <c r="L338" s="5">
        <f>IFERROR(__xludf.DUMMYFUNCTION("""COMPUTED_VALUE"""),0.0)</f>
        <v>0</v>
      </c>
      <c r="M338" s="5">
        <f>IFERROR(__xludf.DUMMYFUNCTION("""COMPUTED_VALUE"""),0.0)</f>
        <v>0</v>
      </c>
      <c r="N338" s="6">
        <f>IFERROR(__xludf.DUMMYFUNCTION("""COMPUTED_VALUE"""),0.0)</f>
        <v>0</v>
      </c>
    </row>
    <row r="339" ht="15.75" customHeight="1">
      <c r="A339" s="3">
        <f>IFERROR(__xludf.DUMMYFUNCTION("""COMPUTED_VALUE"""),44899.0)</f>
        <v>44899</v>
      </c>
      <c r="B339" s="4">
        <f>IFERROR(__xludf.DUMMYFUNCTION("""COMPUTED_VALUE"""),0.0)</f>
        <v>0</v>
      </c>
      <c r="C339" s="4">
        <f>IFERROR(__xludf.DUMMYFUNCTION("""COMPUTED_VALUE"""),0.0)</f>
        <v>0</v>
      </c>
      <c r="D339" s="4">
        <f>IFERROR(__xludf.DUMMYFUNCTION("""COMPUTED_VALUE"""),0.0)</f>
        <v>0</v>
      </c>
      <c r="E339" s="4">
        <f>IFERROR(__xludf.DUMMYFUNCTION("""COMPUTED_VALUE"""),0.0)</f>
        <v>0</v>
      </c>
      <c r="F339" s="4">
        <f>IFERROR(__xludf.DUMMYFUNCTION("""COMPUTED_VALUE"""),0.0)</f>
        <v>0</v>
      </c>
      <c r="G339" s="4">
        <f>IFERROR(__xludf.DUMMYFUNCTION("""COMPUTED_VALUE"""),0.0)</f>
        <v>0</v>
      </c>
      <c r="H339" s="4">
        <f>IFERROR(__xludf.DUMMYFUNCTION("""COMPUTED_VALUE"""),0.0)</f>
        <v>0</v>
      </c>
      <c r="I339" s="4">
        <f>IFERROR(__xludf.DUMMYFUNCTION("""COMPUTED_VALUE"""),0.0)</f>
        <v>0</v>
      </c>
      <c r="J339" s="5">
        <f>IFERROR(__xludf.DUMMYFUNCTION("""COMPUTED_VALUE"""),0.0)</f>
        <v>0</v>
      </c>
      <c r="K339" s="5">
        <f>IFERROR(__xludf.DUMMYFUNCTION("""COMPUTED_VALUE"""),0.0)</f>
        <v>0</v>
      </c>
      <c r="L339" s="5">
        <f>IFERROR(__xludf.DUMMYFUNCTION("""COMPUTED_VALUE"""),0.0)</f>
        <v>0</v>
      </c>
      <c r="M339" s="5">
        <f>IFERROR(__xludf.DUMMYFUNCTION("""COMPUTED_VALUE"""),0.0)</f>
        <v>0</v>
      </c>
      <c r="N339" s="6">
        <f>IFERROR(__xludf.DUMMYFUNCTION("""COMPUTED_VALUE"""),0.0)</f>
        <v>0</v>
      </c>
    </row>
    <row r="340" ht="15.75" customHeight="1">
      <c r="A340" s="3">
        <f>IFERROR(__xludf.DUMMYFUNCTION("""COMPUTED_VALUE"""),44900.0)</f>
        <v>44900</v>
      </c>
      <c r="B340" s="4">
        <f>IFERROR(__xludf.DUMMYFUNCTION("""COMPUTED_VALUE"""),0.0)</f>
        <v>0</v>
      </c>
      <c r="C340" s="4">
        <f>IFERROR(__xludf.DUMMYFUNCTION("""COMPUTED_VALUE"""),0.0)</f>
        <v>0</v>
      </c>
      <c r="D340" s="4">
        <f>IFERROR(__xludf.DUMMYFUNCTION("""COMPUTED_VALUE"""),0.0)</f>
        <v>0</v>
      </c>
      <c r="E340" s="4">
        <f>IFERROR(__xludf.DUMMYFUNCTION("""COMPUTED_VALUE"""),0.0)</f>
        <v>0</v>
      </c>
      <c r="F340" s="4">
        <f>IFERROR(__xludf.DUMMYFUNCTION("""COMPUTED_VALUE"""),0.0)</f>
        <v>0</v>
      </c>
      <c r="G340" s="4">
        <f>IFERROR(__xludf.DUMMYFUNCTION("""COMPUTED_VALUE"""),0.0)</f>
        <v>0</v>
      </c>
      <c r="H340" s="4">
        <f>IFERROR(__xludf.DUMMYFUNCTION("""COMPUTED_VALUE"""),0.0)</f>
        <v>0</v>
      </c>
      <c r="I340" s="4">
        <f>IFERROR(__xludf.DUMMYFUNCTION("""COMPUTED_VALUE"""),0.0)</f>
        <v>0</v>
      </c>
      <c r="J340" s="5">
        <f>IFERROR(__xludf.DUMMYFUNCTION("""COMPUTED_VALUE"""),0.0)</f>
        <v>0</v>
      </c>
      <c r="K340" s="5">
        <f>IFERROR(__xludf.DUMMYFUNCTION("""COMPUTED_VALUE"""),0.0)</f>
        <v>0</v>
      </c>
      <c r="L340" s="5">
        <f>IFERROR(__xludf.DUMMYFUNCTION("""COMPUTED_VALUE"""),0.0)</f>
        <v>0</v>
      </c>
      <c r="M340" s="5">
        <f>IFERROR(__xludf.DUMMYFUNCTION("""COMPUTED_VALUE"""),0.0)</f>
        <v>0</v>
      </c>
      <c r="N340" s="6">
        <f>IFERROR(__xludf.DUMMYFUNCTION("""COMPUTED_VALUE"""),0.0)</f>
        <v>0</v>
      </c>
    </row>
    <row r="341" ht="15.75" customHeight="1">
      <c r="A341" s="3">
        <f>IFERROR(__xludf.DUMMYFUNCTION("""COMPUTED_VALUE"""),44901.0)</f>
        <v>44901</v>
      </c>
      <c r="B341" s="4">
        <f>IFERROR(__xludf.DUMMYFUNCTION("""COMPUTED_VALUE"""),0.0)</f>
        <v>0</v>
      </c>
      <c r="C341" s="4">
        <f>IFERROR(__xludf.DUMMYFUNCTION("""COMPUTED_VALUE"""),0.0)</f>
        <v>0</v>
      </c>
      <c r="D341" s="4">
        <f>IFERROR(__xludf.DUMMYFUNCTION("""COMPUTED_VALUE"""),0.0)</f>
        <v>0</v>
      </c>
      <c r="E341" s="4">
        <f>IFERROR(__xludf.DUMMYFUNCTION("""COMPUTED_VALUE"""),0.0)</f>
        <v>0</v>
      </c>
      <c r="F341" s="4">
        <f>IFERROR(__xludf.DUMMYFUNCTION("""COMPUTED_VALUE"""),0.0)</f>
        <v>0</v>
      </c>
      <c r="G341" s="4">
        <f>IFERROR(__xludf.DUMMYFUNCTION("""COMPUTED_VALUE"""),0.0)</f>
        <v>0</v>
      </c>
      <c r="H341" s="4">
        <f>IFERROR(__xludf.DUMMYFUNCTION("""COMPUTED_VALUE"""),0.0)</f>
        <v>0</v>
      </c>
      <c r="I341" s="4">
        <f>IFERROR(__xludf.DUMMYFUNCTION("""COMPUTED_VALUE"""),0.0)</f>
        <v>0</v>
      </c>
      <c r="J341" s="5">
        <f>IFERROR(__xludf.DUMMYFUNCTION("""COMPUTED_VALUE"""),0.0)</f>
        <v>0</v>
      </c>
      <c r="K341" s="5">
        <f>IFERROR(__xludf.DUMMYFUNCTION("""COMPUTED_VALUE"""),0.0)</f>
        <v>0</v>
      </c>
      <c r="L341" s="5">
        <f>IFERROR(__xludf.DUMMYFUNCTION("""COMPUTED_VALUE"""),0.0)</f>
        <v>0</v>
      </c>
      <c r="M341" s="5">
        <f>IFERROR(__xludf.DUMMYFUNCTION("""COMPUTED_VALUE"""),0.0)</f>
        <v>0</v>
      </c>
      <c r="N341" s="6">
        <f>IFERROR(__xludf.DUMMYFUNCTION("""COMPUTED_VALUE"""),0.0)</f>
        <v>0</v>
      </c>
    </row>
    <row r="342" ht="15.75" customHeight="1">
      <c r="A342" s="3">
        <f>IFERROR(__xludf.DUMMYFUNCTION("""COMPUTED_VALUE"""),44902.0)</f>
        <v>44902</v>
      </c>
      <c r="B342" s="4">
        <f>IFERROR(__xludf.DUMMYFUNCTION("""COMPUTED_VALUE"""),0.0)</f>
        <v>0</v>
      </c>
      <c r="C342" s="4">
        <f>IFERROR(__xludf.DUMMYFUNCTION("""COMPUTED_VALUE"""),0.0)</f>
        <v>0</v>
      </c>
      <c r="D342" s="4">
        <f>IFERROR(__xludf.DUMMYFUNCTION("""COMPUTED_VALUE"""),0.0)</f>
        <v>0</v>
      </c>
      <c r="E342" s="4">
        <f>IFERROR(__xludf.DUMMYFUNCTION("""COMPUTED_VALUE"""),0.0)</f>
        <v>0</v>
      </c>
      <c r="F342" s="4">
        <f>IFERROR(__xludf.DUMMYFUNCTION("""COMPUTED_VALUE"""),0.0)</f>
        <v>0</v>
      </c>
      <c r="G342" s="4">
        <f>IFERROR(__xludf.DUMMYFUNCTION("""COMPUTED_VALUE"""),0.0)</f>
        <v>0</v>
      </c>
      <c r="H342" s="4">
        <f>IFERROR(__xludf.DUMMYFUNCTION("""COMPUTED_VALUE"""),0.0)</f>
        <v>0</v>
      </c>
      <c r="I342" s="4">
        <f>IFERROR(__xludf.DUMMYFUNCTION("""COMPUTED_VALUE"""),0.0)</f>
        <v>0</v>
      </c>
      <c r="J342" s="5">
        <f>IFERROR(__xludf.DUMMYFUNCTION("""COMPUTED_VALUE"""),0.0)</f>
        <v>0</v>
      </c>
      <c r="K342" s="5">
        <f>IFERROR(__xludf.DUMMYFUNCTION("""COMPUTED_VALUE"""),0.0)</f>
        <v>0</v>
      </c>
      <c r="L342" s="5">
        <f>IFERROR(__xludf.DUMMYFUNCTION("""COMPUTED_VALUE"""),0.0)</f>
        <v>0</v>
      </c>
      <c r="M342" s="5">
        <f>IFERROR(__xludf.DUMMYFUNCTION("""COMPUTED_VALUE"""),0.0)</f>
        <v>0</v>
      </c>
      <c r="N342" s="6">
        <f>IFERROR(__xludf.DUMMYFUNCTION("""COMPUTED_VALUE"""),0.0)</f>
        <v>0</v>
      </c>
    </row>
    <row r="343" ht="15.75" customHeight="1">
      <c r="A343" s="3">
        <f>IFERROR(__xludf.DUMMYFUNCTION("""COMPUTED_VALUE"""),44903.0)</f>
        <v>44903</v>
      </c>
      <c r="B343" s="4">
        <f>IFERROR(__xludf.DUMMYFUNCTION("""COMPUTED_VALUE"""),0.0)</f>
        <v>0</v>
      </c>
      <c r="C343" s="4">
        <f>IFERROR(__xludf.DUMMYFUNCTION("""COMPUTED_VALUE"""),0.0)</f>
        <v>0</v>
      </c>
      <c r="D343" s="4">
        <f>IFERROR(__xludf.DUMMYFUNCTION("""COMPUTED_VALUE"""),0.0)</f>
        <v>0</v>
      </c>
      <c r="E343" s="4">
        <f>IFERROR(__xludf.DUMMYFUNCTION("""COMPUTED_VALUE"""),0.0)</f>
        <v>0</v>
      </c>
      <c r="F343" s="4">
        <f>IFERROR(__xludf.DUMMYFUNCTION("""COMPUTED_VALUE"""),0.0)</f>
        <v>0</v>
      </c>
      <c r="G343" s="4">
        <f>IFERROR(__xludf.DUMMYFUNCTION("""COMPUTED_VALUE"""),0.0)</f>
        <v>0</v>
      </c>
      <c r="H343" s="4">
        <f>IFERROR(__xludf.DUMMYFUNCTION("""COMPUTED_VALUE"""),0.0)</f>
        <v>0</v>
      </c>
      <c r="I343" s="4">
        <f>IFERROR(__xludf.DUMMYFUNCTION("""COMPUTED_VALUE"""),0.0)</f>
        <v>0</v>
      </c>
      <c r="J343" s="5">
        <f>IFERROR(__xludf.DUMMYFUNCTION("""COMPUTED_VALUE"""),0.0)</f>
        <v>0</v>
      </c>
      <c r="K343" s="5">
        <f>IFERROR(__xludf.DUMMYFUNCTION("""COMPUTED_VALUE"""),0.0)</f>
        <v>0</v>
      </c>
      <c r="L343" s="5">
        <f>IFERROR(__xludf.DUMMYFUNCTION("""COMPUTED_VALUE"""),0.0)</f>
        <v>0</v>
      </c>
      <c r="M343" s="5">
        <f>IFERROR(__xludf.DUMMYFUNCTION("""COMPUTED_VALUE"""),0.0)</f>
        <v>0</v>
      </c>
      <c r="N343" s="6">
        <f>IFERROR(__xludf.DUMMYFUNCTION("""COMPUTED_VALUE"""),0.0)</f>
        <v>0</v>
      </c>
    </row>
    <row r="344" ht="15.75" customHeight="1">
      <c r="A344" s="3">
        <f>IFERROR(__xludf.DUMMYFUNCTION("""COMPUTED_VALUE"""),44904.0)</f>
        <v>44904</v>
      </c>
      <c r="B344" s="4">
        <f>IFERROR(__xludf.DUMMYFUNCTION("""COMPUTED_VALUE"""),0.0)</f>
        <v>0</v>
      </c>
      <c r="C344" s="4">
        <f>IFERROR(__xludf.DUMMYFUNCTION("""COMPUTED_VALUE"""),0.0)</f>
        <v>0</v>
      </c>
      <c r="D344" s="4">
        <f>IFERROR(__xludf.DUMMYFUNCTION("""COMPUTED_VALUE"""),0.0)</f>
        <v>0</v>
      </c>
      <c r="E344" s="4">
        <f>IFERROR(__xludf.DUMMYFUNCTION("""COMPUTED_VALUE"""),0.0)</f>
        <v>0</v>
      </c>
      <c r="F344" s="4">
        <f>IFERROR(__xludf.DUMMYFUNCTION("""COMPUTED_VALUE"""),0.0)</f>
        <v>0</v>
      </c>
      <c r="G344" s="4">
        <f>IFERROR(__xludf.DUMMYFUNCTION("""COMPUTED_VALUE"""),0.0)</f>
        <v>0</v>
      </c>
      <c r="H344" s="4">
        <f>IFERROR(__xludf.DUMMYFUNCTION("""COMPUTED_VALUE"""),0.0)</f>
        <v>0</v>
      </c>
      <c r="I344" s="4">
        <f>IFERROR(__xludf.DUMMYFUNCTION("""COMPUTED_VALUE"""),0.0)</f>
        <v>0</v>
      </c>
      <c r="J344" s="5">
        <f>IFERROR(__xludf.DUMMYFUNCTION("""COMPUTED_VALUE"""),0.0)</f>
        <v>0</v>
      </c>
      <c r="K344" s="5">
        <f>IFERROR(__xludf.DUMMYFUNCTION("""COMPUTED_VALUE"""),0.0)</f>
        <v>0</v>
      </c>
      <c r="L344" s="5">
        <f>IFERROR(__xludf.DUMMYFUNCTION("""COMPUTED_VALUE"""),0.0)</f>
        <v>0</v>
      </c>
      <c r="M344" s="5">
        <f>IFERROR(__xludf.DUMMYFUNCTION("""COMPUTED_VALUE"""),0.0)</f>
        <v>0</v>
      </c>
      <c r="N344" s="6">
        <f>IFERROR(__xludf.DUMMYFUNCTION("""COMPUTED_VALUE"""),0.0)</f>
        <v>0</v>
      </c>
    </row>
    <row r="345" ht="15.75" customHeight="1">
      <c r="A345" s="3">
        <f>IFERROR(__xludf.DUMMYFUNCTION("""COMPUTED_VALUE"""),44905.0)</f>
        <v>44905</v>
      </c>
      <c r="B345" s="4">
        <f>IFERROR(__xludf.DUMMYFUNCTION("""COMPUTED_VALUE"""),0.0)</f>
        <v>0</v>
      </c>
      <c r="C345" s="4">
        <f>IFERROR(__xludf.DUMMYFUNCTION("""COMPUTED_VALUE"""),0.0)</f>
        <v>0</v>
      </c>
      <c r="D345" s="4">
        <f>IFERROR(__xludf.DUMMYFUNCTION("""COMPUTED_VALUE"""),0.0)</f>
        <v>0</v>
      </c>
      <c r="E345" s="4">
        <f>IFERROR(__xludf.DUMMYFUNCTION("""COMPUTED_VALUE"""),0.0)</f>
        <v>0</v>
      </c>
      <c r="F345" s="4">
        <f>IFERROR(__xludf.DUMMYFUNCTION("""COMPUTED_VALUE"""),0.0)</f>
        <v>0</v>
      </c>
      <c r="G345" s="4">
        <f>IFERROR(__xludf.DUMMYFUNCTION("""COMPUTED_VALUE"""),0.0)</f>
        <v>0</v>
      </c>
      <c r="H345" s="4">
        <f>IFERROR(__xludf.DUMMYFUNCTION("""COMPUTED_VALUE"""),0.0)</f>
        <v>0</v>
      </c>
      <c r="I345" s="4">
        <f>IFERROR(__xludf.DUMMYFUNCTION("""COMPUTED_VALUE"""),0.0)</f>
        <v>0</v>
      </c>
      <c r="J345" s="5">
        <f>IFERROR(__xludf.DUMMYFUNCTION("""COMPUTED_VALUE"""),0.0)</f>
        <v>0</v>
      </c>
      <c r="K345" s="5">
        <f>IFERROR(__xludf.DUMMYFUNCTION("""COMPUTED_VALUE"""),0.0)</f>
        <v>0</v>
      </c>
      <c r="L345" s="5">
        <f>IFERROR(__xludf.DUMMYFUNCTION("""COMPUTED_VALUE"""),0.0)</f>
        <v>0</v>
      </c>
      <c r="M345" s="5">
        <f>IFERROR(__xludf.DUMMYFUNCTION("""COMPUTED_VALUE"""),0.0)</f>
        <v>0</v>
      </c>
      <c r="N345" s="6">
        <f>IFERROR(__xludf.DUMMYFUNCTION("""COMPUTED_VALUE"""),0.0)</f>
        <v>0</v>
      </c>
    </row>
    <row r="346" ht="15.75" customHeight="1">
      <c r="A346" s="3">
        <f>IFERROR(__xludf.DUMMYFUNCTION("""COMPUTED_VALUE"""),44906.0)</f>
        <v>44906</v>
      </c>
      <c r="B346" s="4">
        <f>IFERROR(__xludf.DUMMYFUNCTION("""COMPUTED_VALUE"""),0.0)</f>
        <v>0</v>
      </c>
      <c r="C346" s="4">
        <f>IFERROR(__xludf.DUMMYFUNCTION("""COMPUTED_VALUE"""),0.0)</f>
        <v>0</v>
      </c>
      <c r="D346" s="4">
        <f>IFERROR(__xludf.DUMMYFUNCTION("""COMPUTED_VALUE"""),0.0)</f>
        <v>0</v>
      </c>
      <c r="E346" s="4">
        <f>IFERROR(__xludf.DUMMYFUNCTION("""COMPUTED_VALUE"""),0.0)</f>
        <v>0</v>
      </c>
      <c r="F346" s="4">
        <f>IFERROR(__xludf.DUMMYFUNCTION("""COMPUTED_VALUE"""),0.0)</f>
        <v>0</v>
      </c>
      <c r="G346" s="4">
        <f>IFERROR(__xludf.DUMMYFUNCTION("""COMPUTED_VALUE"""),0.0)</f>
        <v>0</v>
      </c>
      <c r="H346" s="4">
        <f>IFERROR(__xludf.DUMMYFUNCTION("""COMPUTED_VALUE"""),0.0)</f>
        <v>0</v>
      </c>
      <c r="I346" s="4">
        <f>IFERROR(__xludf.DUMMYFUNCTION("""COMPUTED_VALUE"""),0.0)</f>
        <v>0</v>
      </c>
      <c r="J346" s="5">
        <f>IFERROR(__xludf.DUMMYFUNCTION("""COMPUTED_VALUE"""),0.0)</f>
        <v>0</v>
      </c>
      <c r="K346" s="5">
        <f>IFERROR(__xludf.DUMMYFUNCTION("""COMPUTED_VALUE"""),0.0)</f>
        <v>0</v>
      </c>
      <c r="L346" s="5">
        <f>IFERROR(__xludf.DUMMYFUNCTION("""COMPUTED_VALUE"""),0.0)</f>
        <v>0</v>
      </c>
      <c r="M346" s="5">
        <f>IFERROR(__xludf.DUMMYFUNCTION("""COMPUTED_VALUE"""),0.0)</f>
        <v>0</v>
      </c>
      <c r="N346" s="6">
        <f>IFERROR(__xludf.DUMMYFUNCTION("""COMPUTED_VALUE"""),0.0)</f>
        <v>0</v>
      </c>
    </row>
    <row r="347" ht="15.75" customHeight="1">
      <c r="A347" s="3">
        <f>IFERROR(__xludf.DUMMYFUNCTION("""COMPUTED_VALUE"""),44907.0)</f>
        <v>44907</v>
      </c>
      <c r="B347" s="4">
        <f>IFERROR(__xludf.DUMMYFUNCTION("""COMPUTED_VALUE"""),0.0)</f>
        <v>0</v>
      </c>
      <c r="C347" s="4">
        <f>IFERROR(__xludf.DUMMYFUNCTION("""COMPUTED_VALUE"""),0.0)</f>
        <v>0</v>
      </c>
      <c r="D347" s="4">
        <f>IFERROR(__xludf.DUMMYFUNCTION("""COMPUTED_VALUE"""),0.0)</f>
        <v>0</v>
      </c>
      <c r="E347" s="4">
        <f>IFERROR(__xludf.DUMMYFUNCTION("""COMPUTED_VALUE"""),0.0)</f>
        <v>0</v>
      </c>
      <c r="F347" s="4">
        <f>IFERROR(__xludf.DUMMYFUNCTION("""COMPUTED_VALUE"""),0.0)</f>
        <v>0</v>
      </c>
      <c r="G347" s="4">
        <f>IFERROR(__xludf.DUMMYFUNCTION("""COMPUTED_VALUE"""),0.0)</f>
        <v>0</v>
      </c>
      <c r="H347" s="4">
        <f>IFERROR(__xludf.DUMMYFUNCTION("""COMPUTED_VALUE"""),0.0)</f>
        <v>0</v>
      </c>
      <c r="I347" s="4">
        <f>IFERROR(__xludf.DUMMYFUNCTION("""COMPUTED_VALUE"""),0.0)</f>
        <v>0</v>
      </c>
      <c r="J347" s="5">
        <f>IFERROR(__xludf.DUMMYFUNCTION("""COMPUTED_VALUE"""),0.0)</f>
        <v>0</v>
      </c>
      <c r="K347" s="5">
        <f>IFERROR(__xludf.DUMMYFUNCTION("""COMPUTED_VALUE"""),0.0)</f>
        <v>0</v>
      </c>
      <c r="L347" s="5">
        <f>IFERROR(__xludf.DUMMYFUNCTION("""COMPUTED_VALUE"""),0.0)</f>
        <v>0</v>
      </c>
      <c r="M347" s="5">
        <f>IFERROR(__xludf.DUMMYFUNCTION("""COMPUTED_VALUE"""),0.0)</f>
        <v>0</v>
      </c>
      <c r="N347" s="6">
        <f>IFERROR(__xludf.DUMMYFUNCTION("""COMPUTED_VALUE"""),0.0)</f>
        <v>0</v>
      </c>
    </row>
    <row r="348" ht="15.75" customHeight="1">
      <c r="A348" s="3">
        <f>IFERROR(__xludf.DUMMYFUNCTION("""COMPUTED_VALUE"""),44908.0)</f>
        <v>44908</v>
      </c>
      <c r="B348" s="4">
        <f>IFERROR(__xludf.DUMMYFUNCTION("""COMPUTED_VALUE"""),0.0)</f>
        <v>0</v>
      </c>
      <c r="C348" s="4">
        <f>IFERROR(__xludf.DUMMYFUNCTION("""COMPUTED_VALUE"""),0.0)</f>
        <v>0</v>
      </c>
      <c r="D348" s="4">
        <f>IFERROR(__xludf.DUMMYFUNCTION("""COMPUTED_VALUE"""),0.0)</f>
        <v>0</v>
      </c>
      <c r="E348" s="4">
        <f>IFERROR(__xludf.DUMMYFUNCTION("""COMPUTED_VALUE"""),0.0)</f>
        <v>0</v>
      </c>
      <c r="F348" s="4">
        <f>IFERROR(__xludf.DUMMYFUNCTION("""COMPUTED_VALUE"""),0.0)</f>
        <v>0</v>
      </c>
      <c r="G348" s="4">
        <f>IFERROR(__xludf.DUMMYFUNCTION("""COMPUTED_VALUE"""),0.0)</f>
        <v>0</v>
      </c>
      <c r="H348" s="4">
        <f>IFERROR(__xludf.DUMMYFUNCTION("""COMPUTED_VALUE"""),0.0)</f>
        <v>0</v>
      </c>
      <c r="I348" s="4">
        <f>IFERROR(__xludf.DUMMYFUNCTION("""COMPUTED_VALUE"""),0.0)</f>
        <v>0</v>
      </c>
      <c r="J348" s="5">
        <f>IFERROR(__xludf.DUMMYFUNCTION("""COMPUTED_VALUE"""),0.0)</f>
        <v>0</v>
      </c>
      <c r="K348" s="5">
        <f>IFERROR(__xludf.DUMMYFUNCTION("""COMPUTED_VALUE"""),0.0)</f>
        <v>0</v>
      </c>
      <c r="L348" s="5">
        <f>IFERROR(__xludf.DUMMYFUNCTION("""COMPUTED_VALUE"""),0.0)</f>
        <v>0</v>
      </c>
      <c r="M348" s="5">
        <f>IFERROR(__xludf.DUMMYFUNCTION("""COMPUTED_VALUE"""),0.0)</f>
        <v>0</v>
      </c>
      <c r="N348" s="6">
        <f>IFERROR(__xludf.DUMMYFUNCTION("""COMPUTED_VALUE"""),0.0)</f>
        <v>0</v>
      </c>
    </row>
    <row r="349" ht="15.75" customHeight="1">
      <c r="A349" s="3">
        <f>IFERROR(__xludf.DUMMYFUNCTION("""COMPUTED_VALUE"""),44909.0)</f>
        <v>44909</v>
      </c>
      <c r="B349" s="4">
        <f>IFERROR(__xludf.DUMMYFUNCTION("""COMPUTED_VALUE"""),0.0)</f>
        <v>0</v>
      </c>
      <c r="C349" s="4">
        <f>IFERROR(__xludf.DUMMYFUNCTION("""COMPUTED_VALUE"""),0.0)</f>
        <v>0</v>
      </c>
      <c r="D349" s="4">
        <f>IFERROR(__xludf.DUMMYFUNCTION("""COMPUTED_VALUE"""),0.0)</f>
        <v>0</v>
      </c>
      <c r="E349" s="4">
        <f>IFERROR(__xludf.DUMMYFUNCTION("""COMPUTED_VALUE"""),0.0)</f>
        <v>0</v>
      </c>
      <c r="F349" s="4">
        <f>IFERROR(__xludf.DUMMYFUNCTION("""COMPUTED_VALUE"""),0.0)</f>
        <v>0</v>
      </c>
      <c r="G349" s="4">
        <f>IFERROR(__xludf.DUMMYFUNCTION("""COMPUTED_VALUE"""),0.0)</f>
        <v>0</v>
      </c>
      <c r="H349" s="4">
        <f>IFERROR(__xludf.DUMMYFUNCTION("""COMPUTED_VALUE"""),0.0)</f>
        <v>0</v>
      </c>
      <c r="I349" s="4">
        <f>IFERROR(__xludf.DUMMYFUNCTION("""COMPUTED_VALUE"""),0.0)</f>
        <v>0</v>
      </c>
      <c r="J349" s="5">
        <f>IFERROR(__xludf.DUMMYFUNCTION("""COMPUTED_VALUE"""),0.0)</f>
        <v>0</v>
      </c>
      <c r="K349" s="5">
        <f>IFERROR(__xludf.DUMMYFUNCTION("""COMPUTED_VALUE"""),0.0)</f>
        <v>0</v>
      </c>
      <c r="L349" s="5">
        <f>IFERROR(__xludf.DUMMYFUNCTION("""COMPUTED_VALUE"""),0.0)</f>
        <v>0</v>
      </c>
      <c r="M349" s="5">
        <f>IFERROR(__xludf.DUMMYFUNCTION("""COMPUTED_VALUE"""),0.0)</f>
        <v>0</v>
      </c>
      <c r="N349" s="6">
        <f>IFERROR(__xludf.DUMMYFUNCTION("""COMPUTED_VALUE"""),0.0)</f>
        <v>0</v>
      </c>
    </row>
    <row r="350" ht="15.75" customHeight="1">
      <c r="A350" s="3">
        <f>IFERROR(__xludf.DUMMYFUNCTION("""COMPUTED_VALUE"""),44910.0)</f>
        <v>44910</v>
      </c>
      <c r="B350" s="4">
        <f>IFERROR(__xludf.DUMMYFUNCTION("""COMPUTED_VALUE"""),0.0)</f>
        <v>0</v>
      </c>
      <c r="C350" s="4">
        <f>IFERROR(__xludf.DUMMYFUNCTION("""COMPUTED_VALUE"""),0.0)</f>
        <v>0</v>
      </c>
      <c r="D350" s="4">
        <f>IFERROR(__xludf.DUMMYFUNCTION("""COMPUTED_VALUE"""),0.0)</f>
        <v>0</v>
      </c>
      <c r="E350" s="4">
        <f>IFERROR(__xludf.DUMMYFUNCTION("""COMPUTED_VALUE"""),0.0)</f>
        <v>0</v>
      </c>
      <c r="F350" s="4">
        <f>IFERROR(__xludf.DUMMYFUNCTION("""COMPUTED_VALUE"""),0.0)</f>
        <v>0</v>
      </c>
      <c r="G350" s="4">
        <f>IFERROR(__xludf.DUMMYFUNCTION("""COMPUTED_VALUE"""),0.0)</f>
        <v>0</v>
      </c>
      <c r="H350" s="4">
        <f>IFERROR(__xludf.DUMMYFUNCTION("""COMPUTED_VALUE"""),0.0)</f>
        <v>0</v>
      </c>
      <c r="I350" s="4">
        <f>IFERROR(__xludf.DUMMYFUNCTION("""COMPUTED_VALUE"""),0.0)</f>
        <v>0</v>
      </c>
      <c r="J350" s="5">
        <f>IFERROR(__xludf.DUMMYFUNCTION("""COMPUTED_VALUE"""),0.0)</f>
        <v>0</v>
      </c>
      <c r="K350" s="5">
        <f>IFERROR(__xludf.DUMMYFUNCTION("""COMPUTED_VALUE"""),0.0)</f>
        <v>0</v>
      </c>
      <c r="L350" s="5">
        <f>IFERROR(__xludf.DUMMYFUNCTION("""COMPUTED_VALUE"""),0.0)</f>
        <v>0</v>
      </c>
      <c r="M350" s="5">
        <f>IFERROR(__xludf.DUMMYFUNCTION("""COMPUTED_VALUE"""),0.0)</f>
        <v>0</v>
      </c>
      <c r="N350" s="6">
        <f>IFERROR(__xludf.DUMMYFUNCTION("""COMPUTED_VALUE"""),0.0)</f>
        <v>0</v>
      </c>
    </row>
    <row r="351" ht="15.75" customHeight="1">
      <c r="A351" s="3">
        <f>IFERROR(__xludf.DUMMYFUNCTION("""COMPUTED_VALUE"""),44911.0)</f>
        <v>44911</v>
      </c>
      <c r="B351" s="4">
        <f>IFERROR(__xludf.DUMMYFUNCTION("""COMPUTED_VALUE"""),0.0)</f>
        <v>0</v>
      </c>
      <c r="C351" s="4">
        <f>IFERROR(__xludf.DUMMYFUNCTION("""COMPUTED_VALUE"""),0.0)</f>
        <v>0</v>
      </c>
      <c r="D351" s="4">
        <f>IFERROR(__xludf.DUMMYFUNCTION("""COMPUTED_VALUE"""),0.0)</f>
        <v>0</v>
      </c>
      <c r="E351" s="4">
        <f>IFERROR(__xludf.DUMMYFUNCTION("""COMPUTED_VALUE"""),0.0)</f>
        <v>0</v>
      </c>
      <c r="F351" s="4">
        <f>IFERROR(__xludf.DUMMYFUNCTION("""COMPUTED_VALUE"""),0.0)</f>
        <v>0</v>
      </c>
      <c r="G351" s="4">
        <f>IFERROR(__xludf.DUMMYFUNCTION("""COMPUTED_VALUE"""),0.0)</f>
        <v>0</v>
      </c>
      <c r="H351" s="4">
        <f>IFERROR(__xludf.DUMMYFUNCTION("""COMPUTED_VALUE"""),0.0)</f>
        <v>0</v>
      </c>
      <c r="I351" s="4">
        <f>IFERROR(__xludf.DUMMYFUNCTION("""COMPUTED_VALUE"""),0.0)</f>
        <v>0</v>
      </c>
      <c r="J351" s="5">
        <f>IFERROR(__xludf.DUMMYFUNCTION("""COMPUTED_VALUE"""),0.0)</f>
        <v>0</v>
      </c>
      <c r="K351" s="5">
        <f>IFERROR(__xludf.DUMMYFUNCTION("""COMPUTED_VALUE"""),0.0)</f>
        <v>0</v>
      </c>
      <c r="L351" s="5">
        <f>IFERROR(__xludf.DUMMYFUNCTION("""COMPUTED_VALUE"""),0.0)</f>
        <v>0</v>
      </c>
      <c r="M351" s="5">
        <f>IFERROR(__xludf.DUMMYFUNCTION("""COMPUTED_VALUE"""),0.0)</f>
        <v>0</v>
      </c>
      <c r="N351" s="6">
        <f>IFERROR(__xludf.DUMMYFUNCTION("""COMPUTED_VALUE"""),0.0)</f>
        <v>0</v>
      </c>
    </row>
    <row r="352" ht="15.75" customHeight="1">
      <c r="A352" s="3">
        <f>IFERROR(__xludf.DUMMYFUNCTION("""COMPUTED_VALUE"""),44912.0)</f>
        <v>44912</v>
      </c>
      <c r="B352" s="4">
        <f>IFERROR(__xludf.DUMMYFUNCTION("""COMPUTED_VALUE"""),0.0)</f>
        <v>0</v>
      </c>
      <c r="C352" s="4">
        <f>IFERROR(__xludf.DUMMYFUNCTION("""COMPUTED_VALUE"""),0.0)</f>
        <v>0</v>
      </c>
      <c r="D352" s="4">
        <f>IFERROR(__xludf.DUMMYFUNCTION("""COMPUTED_VALUE"""),0.0)</f>
        <v>0</v>
      </c>
      <c r="E352" s="4">
        <f>IFERROR(__xludf.DUMMYFUNCTION("""COMPUTED_VALUE"""),0.0)</f>
        <v>0</v>
      </c>
      <c r="F352" s="4">
        <f>IFERROR(__xludf.DUMMYFUNCTION("""COMPUTED_VALUE"""),0.0)</f>
        <v>0</v>
      </c>
      <c r="G352" s="4">
        <f>IFERROR(__xludf.DUMMYFUNCTION("""COMPUTED_VALUE"""),0.0)</f>
        <v>0</v>
      </c>
      <c r="H352" s="4">
        <f>IFERROR(__xludf.DUMMYFUNCTION("""COMPUTED_VALUE"""),0.0)</f>
        <v>0</v>
      </c>
      <c r="I352" s="4">
        <f>IFERROR(__xludf.DUMMYFUNCTION("""COMPUTED_VALUE"""),0.0)</f>
        <v>0</v>
      </c>
      <c r="J352" s="5">
        <f>IFERROR(__xludf.DUMMYFUNCTION("""COMPUTED_VALUE"""),0.0)</f>
        <v>0</v>
      </c>
      <c r="K352" s="5">
        <f>IFERROR(__xludf.DUMMYFUNCTION("""COMPUTED_VALUE"""),0.0)</f>
        <v>0</v>
      </c>
      <c r="L352" s="5">
        <f>IFERROR(__xludf.DUMMYFUNCTION("""COMPUTED_VALUE"""),0.0)</f>
        <v>0</v>
      </c>
      <c r="M352" s="5">
        <f>IFERROR(__xludf.DUMMYFUNCTION("""COMPUTED_VALUE"""),0.0)</f>
        <v>0</v>
      </c>
      <c r="N352" s="6">
        <f>IFERROR(__xludf.DUMMYFUNCTION("""COMPUTED_VALUE"""),0.0)</f>
        <v>0</v>
      </c>
    </row>
    <row r="353" ht="15.75" customHeight="1">
      <c r="A353" s="3">
        <f>IFERROR(__xludf.DUMMYFUNCTION("""COMPUTED_VALUE"""),44913.0)</f>
        <v>44913</v>
      </c>
      <c r="B353" s="4">
        <f>IFERROR(__xludf.DUMMYFUNCTION("""COMPUTED_VALUE"""),0.0)</f>
        <v>0</v>
      </c>
      <c r="C353" s="4">
        <f>IFERROR(__xludf.DUMMYFUNCTION("""COMPUTED_VALUE"""),0.0)</f>
        <v>0</v>
      </c>
      <c r="D353" s="4">
        <f>IFERROR(__xludf.DUMMYFUNCTION("""COMPUTED_VALUE"""),0.0)</f>
        <v>0</v>
      </c>
      <c r="E353" s="4">
        <f>IFERROR(__xludf.DUMMYFUNCTION("""COMPUTED_VALUE"""),0.0)</f>
        <v>0</v>
      </c>
      <c r="F353" s="4">
        <f>IFERROR(__xludf.DUMMYFUNCTION("""COMPUTED_VALUE"""),0.0)</f>
        <v>0</v>
      </c>
      <c r="G353" s="4">
        <f>IFERROR(__xludf.DUMMYFUNCTION("""COMPUTED_VALUE"""),0.0)</f>
        <v>0</v>
      </c>
      <c r="H353" s="4">
        <f>IFERROR(__xludf.DUMMYFUNCTION("""COMPUTED_VALUE"""),0.0)</f>
        <v>0</v>
      </c>
      <c r="I353" s="4">
        <f>IFERROR(__xludf.DUMMYFUNCTION("""COMPUTED_VALUE"""),0.0)</f>
        <v>0</v>
      </c>
      <c r="J353" s="5">
        <f>IFERROR(__xludf.DUMMYFUNCTION("""COMPUTED_VALUE"""),0.0)</f>
        <v>0</v>
      </c>
      <c r="K353" s="5">
        <f>IFERROR(__xludf.DUMMYFUNCTION("""COMPUTED_VALUE"""),0.0)</f>
        <v>0</v>
      </c>
      <c r="L353" s="5">
        <f>IFERROR(__xludf.DUMMYFUNCTION("""COMPUTED_VALUE"""),0.0)</f>
        <v>0</v>
      </c>
      <c r="M353" s="5">
        <f>IFERROR(__xludf.DUMMYFUNCTION("""COMPUTED_VALUE"""),0.0)</f>
        <v>0</v>
      </c>
      <c r="N353" s="6">
        <f>IFERROR(__xludf.DUMMYFUNCTION("""COMPUTED_VALUE"""),0.0)</f>
        <v>0</v>
      </c>
    </row>
    <row r="354" ht="15.75" customHeight="1">
      <c r="A354" s="3">
        <f>IFERROR(__xludf.DUMMYFUNCTION("""COMPUTED_VALUE"""),44914.0)</f>
        <v>44914</v>
      </c>
      <c r="B354" s="4">
        <f>IFERROR(__xludf.DUMMYFUNCTION("""COMPUTED_VALUE"""),0.0)</f>
        <v>0</v>
      </c>
      <c r="C354" s="4">
        <f>IFERROR(__xludf.DUMMYFUNCTION("""COMPUTED_VALUE"""),0.0)</f>
        <v>0</v>
      </c>
      <c r="D354" s="4">
        <f>IFERROR(__xludf.DUMMYFUNCTION("""COMPUTED_VALUE"""),0.0)</f>
        <v>0</v>
      </c>
      <c r="E354" s="4">
        <f>IFERROR(__xludf.DUMMYFUNCTION("""COMPUTED_VALUE"""),0.0)</f>
        <v>0</v>
      </c>
      <c r="F354" s="4">
        <f>IFERROR(__xludf.DUMMYFUNCTION("""COMPUTED_VALUE"""),0.0)</f>
        <v>0</v>
      </c>
      <c r="G354" s="4">
        <f>IFERROR(__xludf.DUMMYFUNCTION("""COMPUTED_VALUE"""),0.0)</f>
        <v>0</v>
      </c>
      <c r="H354" s="4">
        <f>IFERROR(__xludf.DUMMYFUNCTION("""COMPUTED_VALUE"""),0.0)</f>
        <v>0</v>
      </c>
      <c r="I354" s="4">
        <f>IFERROR(__xludf.DUMMYFUNCTION("""COMPUTED_VALUE"""),0.0)</f>
        <v>0</v>
      </c>
      <c r="J354" s="5">
        <f>IFERROR(__xludf.DUMMYFUNCTION("""COMPUTED_VALUE"""),0.0)</f>
        <v>0</v>
      </c>
      <c r="K354" s="5">
        <f>IFERROR(__xludf.DUMMYFUNCTION("""COMPUTED_VALUE"""),0.0)</f>
        <v>0</v>
      </c>
      <c r="L354" s="5">
        <f>IFERROR(__xludf.DUMMYFUNCTION("""COMPUTED_VALUE"""),0.0)</f>
        <v>0</v>
      </c>
      <c r="M354" s="5">
        <f>IFERROR(__xludf.DUMMYFUNCTION("""COMPUTED_VALUE"""),0.0)</f>
        <v>0</v>
      </c>
      <c r="N354" s="6">
        <f>IFERROR(__xludf.DUMMYFUNCTION("""COMPUTED_VALUE"""),0.0)</f>
        <v>0</v>
      </c>
    </row>
    <row r="355" ht="15.75" customHeight="1">
      <c r="A355" s="3">
        <f>IFERROR(__xludf.DUMMYFUNCTION("""COMPUTED_VALUE"""),44915.0)</f>
        <v>44915</v>
      </c>
      <c r="B355" s="4">
        <f>IFERROR(__xludf.DUMMYFUNCTION("""COMPUTED_VALUE"""),0.0)</f>
        <v>0</v>
      </c>
      <c r="C355" s="4">
        <f>IFERROR(__xludf.DUMMYFUNCTION("""COMPUTED_VALUE"""),0.0)</f>
        <v>0</v>
      </c>
      <c r="D355" s="4">
        <f>IFERROR(__xludf.DUMMYFUNCTION("""COMPUTED_VALUE"""),0.0)</f>
        <v>0</v>
      </c>
      <c r="E355" s="4">
        <f>IFERROR(__xludf.DUMMYFUNCTION("""COMPUTED_VALUE"""),0.0)</f>
        <v>0</v>
      </c>
      <c r="F355" s="4">
        <f>IFERROR(__xludf.DUMMYFUNCTION("""COMPUTED_VALUE"""),0.0)</f>
        <v>0</v>
      </c>
      <c r="G355" s="4">
        <f>IFERROR(__xludf.DUMMYFUNCTION("""COMPUTED_VALUE"""),0.0)</f>
        <v>0</v>
      </c>
      <c r="H355" s="4">
        <f>IFERROR(__xludf.DUMMYFUNCTION("""COMPUTED_VALUE"""),0.0)</f>
        <v>0</v>
      </c>
      <c r="I355" s="4">
        <f>IFERROR(__xludf.DUMMYFUNCTION("""COMPUTED_VALUE"""),0.0)</f>
        <v>0</v>
      </c>
      <c r="J355" s="5">
        <f>IFERROR(__xludf.DUMMYFUNCTION("""COMPUTED_VALUE"""),0.0)</f>
        <v>0</v>
      </c>
      <c r="K355" s="5">
        <f>IFERROR(__xludf.DUMMYFUNCTION("""COMPUTED_VALUE"""),0.0)</f>
        <v>0</v>
      </c>
      <c r="L355" s="5">
        <f>IFERROR(__xludf.DUMMYFUNCTION("""COMPUTED_VALUE"""),0.0)</f>
        <v>0</v>
      </c>
      <c r="M355" s="5">
        <f>IFERROR(__xludf.DUMMYFUNCTION("""COMPUTED_VALUE"""),0.0)</f>
        <v>0</v>
      </c>
      <c r="N355" s="6">
        <f>IFERROR(__xludf.DUMMYFUNCTION("""COMPUTED_VALUE"""),0.0)</f>
        <v>0</v>
      </c>
    </row>
    <row r="356" ht="15.75" customHeight="1">
      <c r="A356" s="3">
        <f>IFERROR(__xludf.DUMMYFUNCTION("""COMPUTED_VALUE"""),44916.0)</f>
        <v>44916</v>
      </c>
      <c r="B356" s="4">
        <f>IFERROR(__xludf.DUMMYFUNCTION("""COMPUTED_VALUE"""),0.0)</f>
        <v>0</v>
      </c>
      <c r="C356" s="4">
        <f>IFERROR(__xludf.DUMMYFUNCTION("""COMPUTED_VALUE"""),0.0)</f>
        <v>0</v>
      </c>
      <c r="D356" s="4">
        <f>IFERROR(__xludf.DUMMYFUNCTION("""COMPUTED_VALUE"""),0.0)</f>
        <v>0</v>
      </c>
      <c r="E356" s="4">
        <f>IFERROR(__xludf.DUMMYFUNCTION("""COMPUTED_VALUE"""),0.0)</f>
        <v>0</v>
      </c>
      <c r="F356" s="4">
        <f>IFERROR(__xludf.DUMMYFUNCTION("""COMPUTED_VALUE"""),0.0)</f>
        <v>0</v>
      </c>
      <c r="G356" s="4">
        <f>IFERROR(__xludf.DUMMYFUNCTION("""COMPUTED_VALUE"""),0.0)</f>
        <v>0</v>
      </c>
      <c r="H356" s="4">
        <f>IFERROR(__xludf.DUMMYFUNCTION("""COMPUTED_VALUE"""),0.0)</f>
        <v>0</v>
      </c>
      <c r="I356" s="4">
        <f>IFERROR(__xludf.DUMMYFUNCTION("""COMPUTED_VALUE"""),0.0)</f>
        <v>0</v>
      </c>
      <c r="J356" s="5">
        <f>IFERROR(__xludf.DUMMYFUNCTION("""COMPUTED_VALUE"""),0.0)</f>
        <v>0</v>
      </c>
      <c r="K356" s="5">
        <f>IFERROR(__xludf.DUMMYFUNCTION("""COMPUTED_VALUE"""),0.0)</f>
        <v>0</v>
      </c>
      <c r="L356" s="5">
        <f>IFERROR(__xludf.DUMMYFUNCTION("""COMPUTED_VALUE"""),0.0)</f>
        <v>0</v>
      </c>
      <c r="M356" s="5">
        <f>IFERROR(__xludf.DUMMYFUNCTION("""COMPUTED_VALUE"""),0.0)</f>
        <v>0</v>
      </c>
      <c r="N356" s="6">
        <f>IFERROR(__xludf.DUMMYFUNCTION("""COMPUTED_VALUE"""),0.0)</f>
        <v>0</v>
      </c>
    </row>
    <row r="357" ht="15.75" customHeight="1">
      <c r="A357" s="3">
        <f>IFERROR(__xludf.DUMMYFUNCTION("""COMPUTED_VALUE"""),44917.0)</f>
        <v>44917</v>
      </c>
      <c r="B357" s="4">
        <f>IFERROR(__xludf.DUMMYFUNCTION("""COMPUTED_VALUE"""),0.0)</f>
        <v>0</v>
      </c>
      <c r="C357" s="4">
        <f>IFERROR(__xludf.DUMMYFUNCTION("""COMPUTED_VALUE"""),0.0)</f>
        <v>0</v>
      </c>
      <c r="D357" s="4">
        <f>IFERROR(__xludf.DUMMYFUNCTION("""COMPUTED_VALUE"""),0.0)</f>
        <v>0</v>
      </c>
      <c r="E357" s="4">
        <f>IFERROR(__xludf.DUMMYFUNCTION("""COMPUTED_VALUE"""),0.0)</f>
        <v>0</v>
      </c>
      <c r="F357" s="4">
        <f>IFERROR(__xludf.DUMMYFUNCTION("""COMPUTED_VALUE"""),0.0)</f>
        <v>0</v>
      </c>
      <c r="G357" s="4">
        <f>IFERROR(__xludf.DUMMYFUNCTION("""COMPUTED_VALUE"""),0.0)</f>
        <v>0</v>
      </c>
      <c r="H357" s="4">
        <f>IFERROR(__xludf.DUMMYFUNCTION("""COMPUTED_VALUE"""),0.0)</f>
        <v>0</v>
      </c>
      <c r="I357" s="4">
        <f>IFERROR(__xludf.DUMMYFUNCTION("""COMPUTED_VALUE"""),0.0)</f>
        <v>0</v>
      </c>
      <c r="J357" s="5">
        <f>IFERROR(__xludf.DUMMYFUNCTION("""COMPUTED_VALUE"""),0.0)</f>
        <v>0</v>
      </c>
      <c r="K357" s="5">
        <f>IFERROR(__xludf.DUMMYFUNCTION("""COMPUTED_VALUE"""),0.0)</f>
        <v>0</v>
      </c>
      <c r="L357" s="5">
        <f>IFERROR(__xludf.DUMMYFUNCTION("""COMPUTED_VALUE"""),0.0)</f>
        <v>0</v>
      </c>
      <c r="M357" s="5">
        <f>IFERROR(__xludf.DUMMYFUNCTION("""COMPUTED_VALUE"""),0.0)</f>
        <v>0</v>
      </c>
      <c r="N357" s="6">
        <f>IFERROR(__xludf.DUMMYFUNCTION("""COMPUTED_VALUE"""),0.0)</f>
        <v>0</v>
      </c>
    </row>
    <row r="358" ht="15.75" customHeight="1">
      <c r="A358" s="3">
        <f>IFERROR(__xludf.DUMMYFUNCTION("""COMPUTED_VALUE"""),44918.0)</f>
        <v>44918</v>
      </c>
      <c r="B358" s="4">
        <f>IFERROR(__xludf.DUMMYFUNCTION("""COMPUTED_VALUE"""),0.0)</f>
        <v>0</v>
      </c>
      <c r="C358" s="4">
        <f>IFERROR(__xludf.DUMMYFUNCTION("""COMPUTED_VALUE"""),0.0)</f>
        <v>0</v>
      </c>
      <c r="D358" s="4">
        <f>IFERROR(__xludf.DUMMYFUNCTION("""COMPUTED_VALUE"""),0.0)</f>
        <v>0</v>
      </c>
      <c r="E358" s="4">
        <f>IFERROR(__xludf.DUMMYFUNCTION("""COMPUTED_VALUE"""),0.0)</f>
        <v>0</v>
      </c>
      <c r="F358" s="4">
        <f>IFERROR(__xludf.DUMMYFUNCTION("""COMPUTED_VALUE"""),0.0)</f>
        <v>0</v>
      </c>
      <c r="G358" s="4">
        <f>IFERROR(__xludf.DUMMYFUNCTION("""COMPUTED_VALUE"""),0.0)</f>
        <v>0</v>
      </c>
      <c r="H358" s="4">
        <f>IFERROR(__xludf.DUMMYFUNCTION("""COMPUTED_VALUE"""),0.0)</f>
        <v>0</v>
      </c>
      <c r="I358" s="4">
        <f>IFERROR(__xludf.DUMMYFUNCTION("""COMPUTED_VALUE"""),0.0)</f>
        <v>0</v>
      </c>
      <c r="J358" s="5">
        <f>IFERROR(__xludf.DUMMYFUNCTION("""COMPUTED_VALUE"""),0.0)</f>
        <v>0</v>
      </c>
      <c r="K358" s="5">
        <f>IFERROR(__xludf.DUMMYFUNCTION("""COMPUTED_VALUE"""),0.0)</f>
        <v>0</v>
      </c>
      <c r="L358" s="5">
        <f>IFERROR(__xludf.DUMMYFUNCTION("""COMPUTED_VALUE"""),0.0)</f>
        <v>0</v>
      </c>
      <c r="M358" s="5">
        <f>IFERROR(__xludf.DUMMYFUNCTION("""COMPUTED_VALUE"""),0.0)</f>
        <v>0</v>
      </c>
      <c r="N358" s="6">
        <f>IFERROR(__xludf.DUMMYFUNCTION("""COMPUTED_VALUE"""),0.0)</f>
        <v>0</v>
      </c>
    </row>
    <row r="359" ht="15.75" customHeight="1">
      <c r="A359" s="3">
        <f>IFERROR(__xludf.DUMMYFUNCTION("""COMPUTED_VALUE"""),44919.0)</f>
        <v>44919</v>
      </c>
      <c r="B359" s="4">
        <f>IFERROR(__xludf.DUMMYFUNCTION("""COMPUTED_VALUE"""),0.0)</f>
        <v>0</v>
      </c>
      <c r="C359" s="4">
        <f>IFERROR(__xludf.DUMMYFUNCTION("""COMPUTED_VALUE"""),0.0)</f>
        <v>0</v>
      </c>
      <c r="D359" s="4">
        <f>IFERROR(__xludf.DUMMYFUNCTION("""COMPUTED_VALUE"""),0.0)</f>
        <v>0</v>
      </c>
      <c r="E359" s="4">
        <f>IFERROR(__xludf.DUMMYFUNCTION("""COMPUTED_VALUE"""),0.0)</f>
        <v>0</v>
      </c>
      <c r="F359" s="4">
        <f>IFERROR(__xludf.DUMMYFUNCTION("""COMPUTED_VALUE"""),0.0)</f>
        <v>0</v>
      </c>
      <c r="G359" s="4">
        <f>IFERROR(__xludf.DUMMYFUNCTION("""COMPUTED_VALUE"""),0.0)</f>
        <v>0</v>
      </c>
      <c r="H359" s="4">
        <f>IFERROR(__xludf.DUMMYFUNCTION("""COMPUTED_VALUE"""),0.0)</f>
        <v>0</v>
      </c>
      <c r="I359" s="4">
        <f>IFERROR(__xludf.DUMMYFUNCTION("""COMPUTED_VALUE"""),0.0)</f>
        <v>0</v>
      </c>
      <c r="J359" s="5">
        <f>IFERROR(__xludf.DUMMYFUNCTION("""COMPUTED_VALUE"""),0.0)</f>
        <v>0</v>
      </c>
      <c r="K359" s="5">
        <f>IFERROR(__xludf.DUMMYFUNCTION("""COMPUTED_VALUE"""),0.0)</f>
        <v>0</v>
      </c>
      <c r="L359" s="5">
        <f>IFERROR(__xludf.DUMMYFUNCTION("""COMPUTED_VALUE"""),0.0)</f>
        <v>0</v>
      </c>
      <c r="M359" s="5">
        <f>IFERROR(__xludf.DUMMYFUNCTION("""COMPUTED_VALUE"""),0.0)</f>
        <v>0</v>
      </c>
      <c r="N359" s="6">
        <f>IFERROR(__xludf.DUMMYFUNCTION("""COMPUTED_VALUE"""),0.0)</f>
        <v>0</v>
      </c>
    </row>
    <row r="360" ht="15.75" customHeight="1">
      <c r="A360" s="3">
        <f>IFERROR(__xludf.DUMMYFUNCTION("""COMPUTED_VALUE"""),44920.0)</f>
        <v>44920</v>
      </c>
      <c r="B360" s="4">
        <f>IFERROR(__xludf.DUMMYFUNCTION("""COMPUTED_VALUE"""),0.0)</f>
        <v>0</v>
      </c>
      <c r="C360" s="4">
        <f>IFERROR(__xludf.DUMMYFUNCTION("""COMPUTED_VALUE"""),0.0)</f>
        <v>0</v>
      </c>
      <c r="D360" s="4">
        <f>IFERROR(__xludf.DUMMYFUNCTION("""COMPUTED_VALUE"""),0.0)</f>
        <v>0</v>
      </c>
      <c r="E360" s="4">
        <f>IFERROR(__xludf.DUMMYFUNCTION("""COMPUTED_VALUE"""),0.0)</f>
        <v>0</v>
      </c>
      <c r="F360" s="4">
        <f>IFERROR(__xludf.DUMMYFUNCTION("""COMPUTED_VALUE"""),0.0)</f>
        <v>0</v>
      </c>
      <c r="G360" s="4">
        <f>IFERROR(__xludf.DUMMYFUNCTION("""COMPUTED_VALUE"""),0.0)</f>
        <v>0</v>
      </c>
      <c r="H360" s="4">
        <f>IFERROR(__xludf.DUMMYFUNCTION("""COMPUTED_VALUE"""),0.0)</f>
        <v>0</v>
      </c>
      <c r="I360" s="4">
        <f>IFERROR(__xludf.DUMMYFUNCTION("""COMPUTED_VALUE"""),0.0)</f>
        <v>0</v>
      </c>
      <c r="J360" s="5">
        <f>IFERROR(__xludf.DUMMYFUNCTION("""COMPUTED_VALUE"""),0.0)</f>
        <v>0</v>
      </c>
      <c r="K360" s="5">
        <f>IFERROR(__xludf.DUMMYFUNCTION("""COMPUTED_VALUE"""),0.0)</f>
        <v>0</v>
      </c>
      <c r="L360" s="5">
        <f>IFERROR(__xludf.DUMMYFUNCTION("""COMPUTED_VALUE"""),0.0)</f>
        <v>0</v>
      </c>
      <c r="M360" s="5">
        <f>IFERROR(__xludf.DUMMYFUNCTION("""COMPUTED_VALUE"""),0.0)</f>
        <v>0</v>
      </c>
      <c r="N360" s="6">
        <f>IFERROR(__xludf.DUMMYFUNCTION("""COMPUTED_VALUE"""),0.0)</f>
        <v>0</v>
      </c>
    </row>
    <row r="361" ht="15.75" customHeight="1">
      <c r="A361" s="3">
        <f>IFERROR(__xludf.DUMMYFUNCTION("""COMPUTED_VALUE"""),44921.0)</f>
        <v>44921</v>
      </c>
      <c r="B361" s="4">
        <f>IFERROR(__xludf.DUMMYFUNCTION("""COMPUTED_VALUE"""),0.0)</f>
        <v>0</v>
      </c>
      <c r="C361" s="4">
        <f>IFERROR(__xludf.DUMMYFUNCTION("""COMPUTED_VALUE"""),0.0)</f>
        <v>0</v>
      </c>
      <c r="D361" s="4">
        <f>IFERROR(__xludf.DUMMYFUNCTION("""COMPUTED_VALUE"""),0.0)</f>
        <v>0</v>
      </c>
      <c r="E361" s="4">
        <f>IFERROR(__xludf.DUMMYFUNCTION("""COMPUTED_VALUE"""),0.0)</f>
        <v>0</v>
      </c>
      <c r="F361" s="4">
        <f>IFERROR(__xludf.DUMMYFUNCTION("""COMPUTED_VALUE"""),0.0)</f>
        <v>0</v>
      </c>
      <c r="G361" s="4">
        <f>IFERROR(__xludf.DUMMYFUNCTION("""COMPUTED_VALUE"""),0.0)</f>
        <v>0</v>
      </c>
      <c r="H361" s="4">
        <f>IFERROR(__xludf.DUMMYFUNCTION("""COMPUTED_VALUE"""),0.0)</f>
        <v>0</v>
      </c>
      <c r="I361" s="4">
        <f>IFERROR(__xludf.DUMMYFUNCTION("""COMPUTED_VALUE"""),0.0)</f>
        <v>0</v>
      </c>
      <c r="J361" s="5">
        <f>IFERROR(__xludf.DUMMYFUNCTION("""COMPUTED_VALUE"""),0.0)</f>
        <v>0</v>
      </c>
      <c r="K361" s="5">
        <f>IFERROR(__xludf.DUMMYFUNCTION("""COMPUTED_VALUE"""),0.0)</f>
        <v>0</v>
      </c>
      <c r="L361" s="5">
        <f>IFERROR(__xludf.DUMMYFUNCTION("""COMPUTED_VALUE"""),0.0)</f>
        <v>0</v>
      </c>
      <c r="M361" s="5">
        <f>IFERROR(__xludf.DUMMYFUNCTION("""COMPUTED_VALUE"""),0.0)</f>
        <v>0</v>
      </c>
      <c r="N361" s="6">
        <f>IFERROR(__xludf.DUMMYFUNCTION("""COMPUTED_VALUE"""),0.0)</f>
        <v>0</v>
      </c>
    </row>
    <row r="362" ht="15.75" customHeight="1">
      <c r="A362" s="3">
        <f>IFERROR(__xludf.DUMMYFUNCTION("""COMPUTED_VALUE"""),44922.0)</f>
        <v>44922</v>
      </c>
      <c r="B362" s="4">
        <f>IFERROR(__xludf.DUMMYFUNCTION("""COMPUTED_VALUE"""),0.0)</f>
        <v>0</v>
      </c>
      <c r="C362" s="4">
        <f>IFERROR(__xludf.DUMMYFUNCTION("""COMPUTED_VALUE"""),0.0)</f>
        <v>0</v>
      </c>
      <c r="D362" s="4">
        <f>IFERROR(__xludf.DUMMYFUNCTION("""COMPUTED_VALUE"""),0.0)</f>
        <v>0</v>
      </c>
      <c r="E362" s="4">
        <f>IFERROR(__xludf.DUMMYFUNCTION("""COMPUTED_VALUE"""),0.0)</f>
        <v>0</v>
      </c>
      <c r="F362" s="4">
        <f>IFERROR(__xludf.DUMMYFUNCTION("""COMPUTED_VALUE"""),0.0)</f>
        <v>0</v>
      </c>
      <c r="G362" s="4">
        <f>IFERROR(__xludf.DUMMYFUNCTION("""COMPUTED_VALUE"""),0.0)</f>
        <v>0</v>
      </c>
      <c r="H362" s="4">
        <f>IFERROR(__xludf.DUMMYFUNCTION("""COMPUTED_VALUE"""),0.0)</f>
        <v>0</v>
      </c>
      <c r="I362" s="4">
        <f>IFERROR(__xludf.DUMMYFUNCTION("""COMPUTED_VALUE"""),0.0)</f>
        <v>0</v>
      </c>
      <c r="J362" s="5">
        <f>IFERROR(__xludf.DUMMYFUNCTION("""COMPUTED_VALUE"""),0.0)</f>
        <v>0</v>
      </c>
      <c r="K362" s="5">
        <f>IFERROR(__xludf.DUMMYFUNCTION("""COMPUTED_VALUE"""),0.0)</f>
        <v>0</v>
      </c>
      <c r="L362" s="5">
        <f>IFERROR(__xludf.DUMMYFUNCTION("""COMPUTED_VALUE"""),0.0)</f>
        <v>0</v>
      </c>
      <c r="M362" s="5">
        <f>IFERROR(__xludf.DUMMYFUNCTION("""COMPUTED_VALUE"""),0.0)</f>
        <v>0</v>
      </c>
      <c r="N362" s="6">
        <f>IFERROR(__xludf.DUMMYFUNCTION("""COMPUTED_VALUE"""),0.0)</f>
        <v>0</v>
      </c>
    </row>
    <row r="363" ht="15.75" customHeight="1">
      <c r="A363" s="3">
        <f>IFERROR(__xludf.DUMMYFUNCTION("""COMPUTED_VALUE"""),44923.0)</f>
        <v>44923</v>
      </c>
      <c r="B363" s="4">
        <f>IFERROR(__xludf.DUMMYFUNCTION("""COMPUTED_VALUE"""),0.0)</f>
        <v>0</v>
      </c>
      <c r="C363" s="4">
        <f>IFERROR(__xludf.DUMMYFUNCTION("""COMPUTED_VALUE"""),0.0)</f>
        <v>0</v>
      </c>
      <c r="D363" s="4">
        <f>IFERROR(__xludf.DUMMYFUNCTION("""COMPUTED_VALUE"""),0.0)</f>
        <v>0</v>
      </c>
      <c r="E363" s="4">
        <f>IFERROR(__xludf.DUMMYFUNCTION("""COMPUTED_VALUE"""),0.0)</f>
        <v>0</v>
      </c>
      <c r="F363" s="4">
        <f>IFERROR(__xludf.DUMMYFUNCTION("""COMPUTED_VALUE"""),0.0)</f>
        <v>0</v>
      </c>
      <c r="G363" s="4">
        <f>IFERROR(__xludf.DUMMYFUNCTION("""COMPUTED_VALUE"""),0.0)</f>
        <v>0</v>
      </c>
      <c r="H363" s="4">
        <f>IFERROR(__xludf.DUMMYFUNCTION("""COMPUTED_VALUE"""),0.0)</f>
        <v>0</v>
      </c>
      <c r="I363" s="4">
        <f>IFERROR(__xludf.DUMMYFUNCTION("""COMPUTED_VALUE"""),0.0)</f>
        <v>0</v>
      </c>
      <c r="J363" s="5">
        <f>IFERROR(__xludf.DUMMYFUNCTION("""COMPUTED_VALUE"""),0.0)</f>
        <v>0</v>
      </c>
      <c r="K363" s="5">
        <f>IFERROR(__xludf.DUMMYFUNCTION("""COMPUTED_VALUE"""),0.0)</f>
        <v>0</v>
      </c>
      <c r="L363" s="5">
        <f>IFERROR(__xludf.DUMMYFUNCTION("""COMPUTED_VALUE"""),0.0)</f>
        <v>0</v>
      </c>
      <c r="M363" s="5">
        <f>IFERROR(__xludf.DUMMYFUNCTION("""COMPUTED_VALUE"""),0.0)</f>
        <v>0</v>
      </c>
      <c r="N363" s="6">
        <f>IFERROR(__xludf.DUMMYFUNCTION("""COMPUTED_VALUE"""),0.0)</f>
        <v>0</v>
      </c>
    </row>
    <row r="364" ht="15.75" customHeight="1">
      <c r="A364" s="3">
        <f>IFERROR(__xludf.DUMMYFUNCTION("""COMPUTED_VALUE"""),44924.0)</f>
        <v>44924</v>
      </c>
      <c r="B364" s="4">
        <f>IFERROR(__xludf.DUMMYFUNCTION("""COMPUTED_VALUE"""),0.0)</f>
        <v>0</v>
      </c>
      <c r="C364" s="4">
        <f>IFERROR(__xludf.DUMMYFUNCTION("""COMPUTED_VALUE"""),0.0)</f>
        <v>0</v>
      </c>
      <c r="D364" s="4">
        <f>IFERROR(__xludf.DUMMYFUNCTION("""COMPUTED_VALUE"""),0.0)</f>
        <v>0</v>
      </c>
      <c r="E364" s="4">
        <f>IFERROR(__xludf.DUMMYFUNCTION("""COMPUTED_VALUE"""),0.0)</f>
        <v>0</v>
      </c>
      <c r="F364" s="4">
        <f>IFERROR(__xludf.DUMMYFUNCTION("""COMPUTED_VALUE"""),0.0)</f>
        <v>0</v>
      </c>
      <c r="G364" s="4">
        <f>IFERROR(__xludf.DUMMYFUNCTION("""COMPUTED_VALUE"""),0.0)</f>
        <v>0</v>
      </c>
      <c r="H364" s="4">
        <f>IFERROR(__xludf.DUMMYFUNCTION("""COMPUTED_VALUE"""),0.0)</f>
        <v>0</v>
      </c>
      <c r="I364" s="4">
        <f>IFERROR(__xludf.DUMMYFUNCTION("""COMPUTED_VALUE"""),0.0)</f>
        <v>0</v>
      </c>
      <c r="J364" s="5">
        <f>IFERROR(__xludf.DUMMYFUNCTION("""COMPUTED_VALUE"""),0.0)</f>
        <v>0</v>
      </c>
      <c r="K364" s="5">
        <f>IFERROR(__xludf.DUMMYFUNCTION("""COMPUTED_VALUE"""),0.0)</f>
        <v>0</v>
      </c>
      <c r="L364" s="5">
        <f>IFERROR(__xludf.DUMMYFUNCTION("""COMPUTED_VALUE"""),0.0)</f>
        <v>0</v>
      </c>
      <c r="M364" s="5">
        <f>IFERROR(__xludf.DUMMYFUNCTION("""COMPUTED_VALUE"""),0.0)</f>
        <v>0</v>
      </c>
      <c r="N364" s="6">
        <f>IFERROR(__xludf.DUMMYFUNCTION("""COMPUTED_VALUE"""),0.0)</f>
        <v>0</v>
      </c>
    </row>
    <row r="365" ht="15.75" customHeight="1">
      <c r="A365" s="3">
        <f>IFERROR(__xludf.DUMMYFUNCTION("""COMPUTED_VALUE"""),44925.0)</f>
        <v>44925</v>
      </c>
      <c r="B365" s="4">
        <f>IFERROR(__xludf.DUMMYFUNCTION("""COMPUTED_VALUE"""),0.0)</f>
        <v>0</v>
      </c>
      <c r="C365" s="4">
        <f>IFERROR(__xludf.DUMMYFUNCTION("""COMPUTED_VALUE"""),0.0)</f>
        <v>0</v>
      </c>
      <c r="D365" s="4">
        <f>IFERROR(__xludf.DUMMYFUNCTION("""COMPUTED_VALUE"""),0.0)</f>
        <v>0</v>
      </c>
      <c r="E365" s="4">
        <f>IFERROR(__xludf.DUMMYFUNCTION("""COMPUTED_VALUE"""),0.0)</f>
        <v>0</v>
      </c>
      <c r="F365" s="4">
        <f>IFERROR(__xludf.DUMMYFUNCTION("""COMPUTED_VALUE"""),0.0)</f>
        <v>0</v>
      </c>
      <c r="G365" s="4">
        <f>IFERROR(__xludf.DUMMYFUNCTION("""COMPUTED_VALUE"""),0.0)</f>
        <v>0</v>
      </c>
      <c r="H365" s="4">
        <f>IFERROR(__xludf.DUMMYFUNCTION("""COMPUTED_VALUE"""),0.0)</f>
        <v>0</v>
      </c>
      <c r="I365" s="4">
        <f>IFERROR(__xludf.DUMMYFUNCTION("""COMPUTED_VALUE"""),0.0)</f>
        <v>0</v>
      </c>
      <c r="J365" s="5">
        <f>IFERROR(__xludf.DUMMYFUNCTION("""COMPUTED_VALUE"""),0.0)</f>
        <v>0</v>
      </c>
      <c r="K365" s="5">
        <f>IFERROR(__xludf.DUMMYFUNCTION("""COMPUTED_VALUE"""),0.0)</f>
        <v>0</v>
      </c>
      <c r="L365" s="5">
        <f>IFERROR(__xludf.DUMMYFUNCTION("""COMPUTED_VALUE"""),0.0)</f>
        <v>0</v>
      </c>
      <c r="M365" s="5">
        <f>IFERROR(__xludf.DUMMYFUNCTION("""COMPUTED_VALUE"""),0.0)</f>
        <v>0</v>
      </c>
      <c r="N365" s="6">
        <f>IFERROR(__xludf.DUMMYFUNCTION("""COMPUTED_VALUE"""),0.0)</f>
        <v>0</v>
      </c>
    </row>
    <row r="366" ht="15.75" customHeight="1">
      <c r="A366" s="3">
        <f>IFERROR(__xludf.DUMMYFUNCTION("""COMPUTED_VALUE"""),44926.0)</f>
        <v>44926</v>
      </c>
      <c r="B366" s="4">
        <f>IFERROR(__xludf.DUMMYFUNCTION("""COMPUTED_VALUE"""),0.0)</f>
        <v>0</v>
      </c>
      <c r="C366" s="4">
        <f>IFERROR(__xludf.DUMMYFUNCTION("""COMPUTED_VALUE"""),0.0)</f>
        <v>0</v>
      </c>
      <c r="D366" s="4">
        <f>IFERROR(__xludf.DUMMYFUNCTION("""COMPUTED_VALUE"""),0.0)</f>
        <v>0</v>
      </c>
      <c r="E366" s="4">
        <f>IFERROR(__xludf.DUMMYFUNCTION("""COMPUTED_VALUE"""),0.0)</f>
        <v>0</v>
      </c>
      <c r="F366" s="4">
        <f>IFERROR(__xludf.DUMMYFUNCTION("""COMPUTED_VALUE"""),0.0)</f>
        <v>0</v>
      </c>
      <c r="G366" s="4">
        <f>IFERROR(__xludf.DUMMYFUNCTION("""COMPUTED_VALUE"""),0.0)</f>
        <v>0</v>
      </c>
      <c r="H366" s="4">
        <f>IFERROR(__xludf.DUMMYFUNCTION("""COMPUTED_VALUE"""),0.0)</f>
        <v>0</v>
      </c>
      <c r="I366" s="4">
        <f>IFERROR(__xludf.DUMMYFUNCTION("""COMPUTED_VALUE"""),0.0)</f>
        <v>0</v>
      </c>
      <c r="J366" s="5">
        <f>IFERROR(__xludf.DUMMYFUNCTION("""COMPUTED_VALUE"""),0.0)</f>
        <v>0</v>
      </c>
      <c r="K366" s="5">
        <f>IFERROR(__xludf.DUMMYFUNCTION("""COMPUTED_VALUE"""),0.0)</f>
        <v>0</v>
      </c>
      <c r="L366" s="5">
        <f>IFERROR(__xludf.DUMMYFUNCTION("""COMPUTED_VALUE"""),0.0)</f>
        <v>0</v>
      </c>
      <c r="M366" s="5">
        <f>IFERROR(__xludf.DUMMYFUNCTION("""COMPUTED_VALUE"""),0.0)</f>
        <v>0</v>
      </c>
      <c r="N366" s="6">
        <f>IFERROR(__xludf.DUMMYFUNCTION("""COMPUTED_VALUE"""),0.0)</f>
        <v>0</v>
      </c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N1:N366">
    <cfRule type="cellIs" dxfId="0" priority="1" operator="greaterThan">
      <formula>0</formula>
    </cfRule>
  </conditionalFormatting>
  <conditionalFormatting sqref="N1:N366">
    <cfRule type="cellIs" dxfId="1" priority="2" operator="lessThan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44805.0</v>
      </c>
      <c r="B2" s="14">
        <v>0.0</v>
      </c>
      <c r="C2" s="14">
        <v>0.0</v>
      </c>
      <c r="D2" s="14">
        <f t="shared" ref="D2:D31" si="1">B2+C2</f>
        <v>0</v>
      </c>
      <c r="E2" s="14">
        <v>0.0</v>
      </c>
      <c r="F2" s="14">
        <v>0.0</v>
      </c>
      <c r="G2" s="14">
        <v>0.0</v>
      </c>
      <c r="H2" s="14">
        <f t="shared" ref="H2:H31" si="2">D2+E2+F2+G2</f>
        <v>0</v>
      </c>
      <c r="I2" s="14">
        <v>0.0</v>
      </c>
      <c r="J2" s="15">
        <f t="shared" ref="J2:J31" si="3">K2+L2+M2</f>
        <v>0</v>
      </c>
      <c r="K2" s="15">
        <v>0.0</v>
      </c>
      <c r="L2" s="15">
        <v>0.0</v>
      </c>
      <c r="M2" s="15">
        <v>0.0</v>
      </c>
      <c r="N2" s="16">
        <f t="shared" ref="N2:N31" si="4">M2+L2+K2-H2-I2</f>
        <v>0</v>
      </c>
    </row>
    <row r="3" ht="15.75" customHeight="1">
      <c r="A3" s="13">
        <f t="shared" ref="A3:A31" si="5">A2+1</f>
        <v>44806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44807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44808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44809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44810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44811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44812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44813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44814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44815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44816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44817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44818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44819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44820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44821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44822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44823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44824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44825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44826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44827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44828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44829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44830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44831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44832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44833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44834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5"/>
      <c r="N32" s="16"/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44835.0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44836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44837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44838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44839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44840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44841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44842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44843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44844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44845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44846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44847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44848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44849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44850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44851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44852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44853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44854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44855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44856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44857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44858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44859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44860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44861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44862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44863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44864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44865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44866.0</v>
      </c>
      <c r="B2" s="14">
        <v>0.0</v>
      </c>
      <c r="C2" s="14">
        <v>0.0</v>
      </c>
      <c r="D2" s="14">
        <f t="shared" ref="D2:D31" si="1">B2+C2</f>
        <v>0</v>
      </c>
      <c r="E2" s="14">
        <v>0.0</v>
      </c>
      <c r="F2" s="14">
        <v>0.0</v>
      </c>
      <c r="G2" s="14">
        <v>0.0</v>
      </c>
      <c r="H2" s="14">
        <f t="shared" ref="H2:H31" si="2">D2+E2+F2+G2</f>
        <v>0</v>
      </c>
      <c r="I2" s="14">
        <v>0.0</v>
      </c>
      <c r="J2" s="15">
        <f t="shared" ref="J2:J31" si="3">K2+L2+M2</f>
        <v>0</v>
      </c>
      <c r="K2" s="15">
        <v>0.0</v>
      </c>
      <c r="L2" s="15">
        <v>0.0</v>
      </c>
      <c r="M2" s="15">
        <v>0.0</v>
      </c>
      <c r="N2" s="16">
        <f t="shared" ref="N2:N31" si="4">M2+L2+K2-H2-I2</f>
        <v>0</v>
      </c>
    </row>
    <row r="3" ht="15.75" customHeight="1">
      <c r="A3" s="13">
        <f t="shared" ref="A3:A31" si="5">A2+1</f>
        <v>44867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44868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44869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44870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44871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44872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44873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44874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44875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44876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44877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44878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44879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44880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44881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44882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44883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44884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44885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44886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44887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44888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44889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44890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44891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44892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44893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44894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44895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5"/>
      <c r="N32" s="16"/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44896.0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44897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44898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44899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44900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44901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44902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44903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44904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44905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44906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44907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44908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44909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44910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44911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44912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44913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44914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44915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44916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44917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44918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44919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44920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44921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44922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44923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44924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44925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44926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0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44562.0</v>
      </c>
      <c r="B2" s="14">
        <v>0.0</v>
      </c>
      <c r="C2" s="14">
        <v>0.0</v>
      </c>
      <c r="D2" s="14">
        <f t="shared" ref="D2:D19" si="1">B2+C2</f>
        <v>0</v>
      </c>
      <c r="E2" s="14">
        <v>0.0</v>
      </c>
      <c r="F2" s="14">
        <v>0.0</v>
      </c>
      <c r="G2" s="14">
        <v>0.0</v>
      </c>
      <c r="H2" s="14">
        <f t="shared" ref="H2:H19" si="2">D2+E2+F2+G2</f>
        <v>0</v>
      </c>
      <c r="I2" s="14">
        <v>0.0</v>
      </c>
      <c r="J2" s="15">
        <f t="shared" ref="J2:J19" si="3">K2+L2+M2</f>
        <v>0</v>
      </c>
      <c r="K2" s="15">
        <v>0.0</v>
      </c>
      <c r="L2" s="15">
        <v>0.0</v>
      </c>
      <c r="M2" s="15">
        <v>0.0</v>
      </c>
      <c r="N2" s="16">
        <f t="shared" ref="N2:N19" si="4">M2+L2+K2-H2-I2</f>
        <v>0</v>
      </c>
    </row>
    <row r="3" ht="15.75" customHeight="1">
      <c r="A3" s="13">
        <f t="shared" ref="A3:A32" si="5">A2+1</f>
        <v>44563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44564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44565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44566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44567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44568</v>
      </c>
      <c r="B8" s="17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44569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44570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44571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44572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44573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44574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44575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44576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44577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44578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44579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8">
        <v>0.0</v>
      </c>
      <c r="N19" s="16">
        <f t="shared" si="4"/>
        <v>0</v>
      </c>
    </row>
    <row r="20" ht="15.75" customHeight="1">
      <c r="A20" s="13">
        <f t="shared" si="5"/>
        <v>44580</v>
      </c>
      <c r="B20" s="17">
        <v>0.0</v>
      </c>
      <c r="C20" s="17">
        <v>0.0</v>
      </c>
      <c r="D20" s="17">
        <v>0.0</v>
      </c>
      <c r="E20" s="17">
        <v>0.0</v>
      </c>
      <c r="F20" s="17">
        <v>0.0</v>
      </c>
      <c r="G20" s="17">
        <v>0.0</v>
      </c>
      <c r="H20" s="17">
        <v>0.0</v>
      </c>
      <c r="I20" s="17">
        <v>0.0</v>
      </c>
      <c r="J20" s="18">
        <v>0.0</v>
      </c>
      <c r="K20" s="18">
        <v>0.0</v>
      </c>
      <c r="L20" s="18">
        <v>0.0</v>
      </c>
      <c r="M20" s="18">
        <v>0.0</v>
      </c>
      <c r="N20" s="19">
        <v>0.0</v>
      </c>
    </row>
    <row r="21" ht="15.75" customHeight="1">
      <c r="A21" s="13">
        <f t="shared" si="5"/>
        <v>44581</v>
      </c>
      <c r="B21" s="17">
        <v>0.0</v>
      </c>
      <c r="C21" s="17">
        <v>0.0</v>
      </c>
      <c r="D21" s="17">
        <v>0.0</v>
      </c>
      <c r="E21" s="17">
        <v>0.0</v>
      </c>
      <c r="F21" s="17">
        <v>0.0</v>
      </c>
      <c r="G21" s="17">
        <v>0.0</v>
      </c>
      <c r="H21" s="17">
        <v>0.0</v>
      </c>
      <c r="I21" s="17">
        <v>0.0</v>
      </c>
      <c r="J21" s="18">
        <v>0.0</v>
      </c>
      <c r="K21" s="18">
        <v>0.0</v>
      </c>
      <c r="L21" s="18">
        <v>0.0</v>
      </c>
      <c r="M21" s="18">
        <v>0.0</v>
      </c>
      <c r="N21" s="19">
        <v>0.0</v>
      </c>
    </row>
    <row r="22" ht="15.75" customHeight="1">
      <c r="A22" s="13">
        <f t="shared" si="5"/>
        <v>44582</v>
      </c>
      <c r="B22" s="17">
        <v>0.0</v>
      </c>
      <c r="C22" s="17">
        <v>0.0</v>
      </c>
      <c r="D22" s="17">
        <v>0.0</v>
      </c>
      <c r="E22" s="17">
        <v>0.0</v>
      </c>
      <c r="F22" s="17">
        <v>0.0</v>
      </c>
      <c r="G22" s="17">
        <v>0.0</v>
      </c>
      <c r="H22" s="17">
        <v>0.0</v>
      </c>
      <c r="I22" s="17">
        <v>0.0</v>
      </c>
      <c r="J22" s="18">
        <v>0.0</v>
      </c>
      <c r="K22" s="18">
        <v>0.0</v>
      </c>
      <c r="L22" s="18">
        <v>0.0</v>
      </c>
      <c r="M22" s="18">
        <v>0.0</v>
      </c>
      <c r="N22" s="19">
        <v>0.0</v>
      </c>
    </row>
    <row r="23" ht="15.75" customHeight="1">
      <c r="A23" s="13">
        <f t="shared" si="5"/>
        <v>44583</v>
      </c>
      <c r="B23" s="17">
        <v>0.0</v>
      </c>
      <c r="C23" s="17">
        <v>0.0</v>
      </c>
      <c r="D23" s="17">
        <v>0.0</v>
      </c>
      <c r="E23" s="17">
        <v>0.0</v>
      </c>
      <c r="F23" s="17">
        <v>0.0</v>
      </c>
      <c r="G23" s="17">
        <v>0.0</v>
      </c>
      <c r="H23" s="17">
        <v>0.0</v>
      </c>
      <c r="I23" s="17">
        <v>0.0</v>
      </c>
      <c r="J23" s="18">
        <v>0.0</v>
      </c>
      <c r="K23" s="18">
        <v>0.0</v>
      </c>
      <c r="L23" s="18">
        <v>0.0</v>
      </c>
      <c r="M23" s="18">
        <v>0.0</v>
      </c>
      <c r="N23" s="19">
        <v>0.0</v>
      </c>
    </row>
    <row r="24" ht="15.75" customHeight="1">
      <c r="A24" s="13">
        <f t="shared" si="5"/>
        <v>44584</v>
      </c>
      <c r="B24" s="17">
        <v>0.0</v>
      </c>
      <c r="C24" s="17">
        <v>0.0</v>
      </c>
      <c r="D24" s="17">
        <v>0.0</v>
      </c>
      <c r="E24" s="17">
        <v>0.0</v>
      </c>
      <c r="F24" s="17">
        <v>0.0</v>
      </c>
      <c r="G24" s="17">
        <v>0.0</v>
      </c>
      <c r="H24" s="17">
        <v>0.0</v>
      </c>
      <c r="I24" s="17">
        <v>0.0</v>
      </c>
      <c r="J24" s="18">
        <v>0.0</v>
      </c>
      <c r="K24" s="18">
        <v>0.0</v>
      </c>
      <c r="L24" s="18">
        <v>0.0</v>
      </c>
      <c r="M24" s="18">
        <v>0.0</v>
      </c>
      <c r="N24" s="19">
        <v>0.0</v>
      </c>
      <c r="R24" s="20"/>
    </row>
    <row r="25" ht="15.75" customHeight="1">
      <c r="A25" s="13">
        <f t="shared" si="5"/>
        <v>44585</v>
      </c>
      <c r="B25" s="17">
        <v>0.0</v>
      </c>
      <c r="C25" s="17">
        <v>0.0</v>
      </c>
      <c r="D25" s="17">
        <v>0.0</v>
      </c>
      <c r="E25" s="17">
        <v>0.0</v>
      </c>
      <c r="F25" s="17">
        <v>0.0</v>
      </c>
      <c r="G25" s="17">
        <v>0.0</v>
      </c>
      <c r="H25" s="17">
        <v>0.0</v>
      </c>
      <c r="I25" s="17">
        <v>0.0</v>
      </c>
      <c r="J25" s="18">
        <v>0.0</v>
      </c>
      <c r="K25" s="18">
        <v>0.0</v>
      </c>
      <c r="L25" s="18">
        <v>0.0</v>
      </c>
      <c r="M25" s="18">
        <v>0.0</v>
      </c>
      <c r="N25" s="19">
        <v>0.0</v>
      </c>
    </row>
    <row r="26" ht="15.75" customHeight="1">
      <c r="A26" s="13">
        <f t="shared" si="5"/>
        <v>44586</v>
      </c>
      <c r="B26" s="17">
        <v>0.0</v>
      </c>
      <c r="C26" s="17">
        <v>0.0</v>
      </c>
      <c r="D26" s="17">
        <v>0.0</v>
      </c>
      <c r="E26" s="17">
        <v>0.0</v>
      </c>
      <c r="F26" s="17">
        <v>0.0</v>
      </c>
      <c r="G26" s="17">
        <v>0.0</v>
      </c>
      <c r="H26" s="17">
        <v>0.0</v>
      </c>
      <c r="I26" s="17">
        <v>0.0</v>
      </c>
      <c r="J26" s="18">
        <v>0.0</v>
      </c>
      <c r="K26" s="18">
        <v>0.0</v>
      </c>
      <c r="L26" s="18">
        <v>0.0</v>
      </c>
      <c r="M26" s="18">
        <v>0.0</v>
      </c>
      <c r="N26" s="19">
        <v>0.0</v>
      </c>
    </row>
    <row r="27" ht="15.75" customHeight="1">
      <c r="A27" s="13">
        <f t="shared" si="5"/>
        <v>44587</v>
      </c>
      <c r="B27" s="17">
        <v>0.0</v>
      </c>
      <c r="C27" s="17">
        <v>0.0</v>
      </c>
      <c r="D27" s="17">
        <v>0.0</v>
      </c>
      <c r="E27" s="17">
        <v>0.0</v>
      </c>
      <c r="F27" s="17">
        <v>0.0</v>
      </c>
      <c r="G27" s="17">
        <v>0.0</v>
      </c>
      <c r="H27" s="17">
        <v>0.0</v>
      </c>
      <c r="I27" s="17">
        <v>0.0</v>
      </c>
      <c r="J27" s="18">
        <v>0.0</v>
      </c>
      <c r="K27" s="18">
        <v>0.0</v>
      </c>
      <c r="L27" s="18">
        <v>0.0</v>
      </c>
      <c r="M27" s="18">
        <v>0.0</v>
      </c>
      <c r="N27" s="19">
        <v>0.0</v>
      </c>
    </row>
    <row r="28" ht="15.75" customHeight="1">
      <c r="A28" s="13">
        <f t="shared" si="5"/>
        <v>44588</v>
      </c>
      <c r="B28" s="17">
        <v>0.0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0.0</v>
      </c>
      <c r="I28" s="17">
        <v>0.0</v>
      </c>
      <c r="J28" s="18">
        <v>0.0</v>
      </c>
      <c r="K28" s="18">
        <v>0.0</v>
      </c>
      <c r="L28" s="18">
        <v>0.0</v>
      </c>
      <c r="M28" s="18">
        <v>0.0</v>
      </c>
      <c r="N28" s="19">
        <v>0.0</v>
      </c>
    </row>
    <row r="29" ht="15.75" customHeight="1">
      <c r="A29" s="13">
        <f t="shared" si="5"/>
        <v>44589</v>
      </c>
      <c r="B29" s="17">
        <v>0.0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0.0</v>
      </c>
      <c r="I29" s="17">
        <v>0.0</v>
      </c>
      <c r="J29" s="18">
        <v>0.0</v>
      </c>
      <c r="K29" s="18">
        <v>0.0</v>
      </c>
      <c r="L29" s="18">
        <v>0.0</v>
      </c>
      <c r="M29" s="18">
        <v>0.0</v>
      </c>
      <c r="N29" s="19">
        <v>0.0</v>
      </c>
    </row>
    <row r="30" ht="15.75" customHeight="1">
      <c r="A30" s="13">
        <f t="shared" si="5"/>
        <v>44590</v>
      </c>
      <c r="B30" s="17">
        <v>0.0</v>
      </c>
      <c r="C30" s="17">
        <v>0.0</v>
      </c>
      <c r="D30" s="17">
        <v>0.0</v>
      </c>
      <c r="E30" s="17">
        <v>0.0</v>
      </c>
      <c r="F30" s="17">
        <v>0.0</v>
      </c>
      <c r="G30" s="17">
        <v>0.0</v>
      </c>
      <c r="H30" s="17">
        <v>0.0</v>
      </c>
      <c r="I30" s="17">
        <v>0.0</v>
      </c>
      <c r="J30" s="18">
        <v>0.0</v>
      </c>
      <c r="K30" s="18">
        <v>0.0</v>
      </c>
      <c r="L30" s="18">
        <v>0.0</v>
      </c>
      <c r="M30" s="18">
        <v>0.0</v>
      </c>
      <c r="N30" s="19">
        <v>0.0</v>
      </c>
    </row>
    <row r="31" ht="15.75" customHeight="1">
      <c r="A31" s="13">
        <f t="shared" si="5"/>
        <v>44591</v>
      </c>
      <c r="B31" s="17">
        <v>0.0</v>
      </c>
      <c r="C31" s="17">
        <v>0.0</v>
      </c>
      <c r="D31" s="17">
        <v>0.0</v>
      </c>
      <c r="E31" s="17">
        <v>0.0</v>
      </c>
      <c r="F31" s="17">
        <v>0.0</v>
      </c>
      <c r="G31" s="17">
        <v>0.0</v>
      </c>
      <c r="H31" s="17">
        <v>0.0</v>
      </c>
      <c r="I31" s="17">
        <v>0.0</v>
      </c>
      <c r="J31" s="18">
        <v>0.0</v>
      </c>
      <c r="K31" s="18">
        <v>0.0</v>
      </c>
      <c r="L31" s="18">
        <v>0.0</v>
      </c>
      <c r="M31" s="18">
        <v>0.0</v>
      </c>
      <c r="N31" s="19">
        <v>0.0</v>
      </c>
    </row>
    <row r="32" ht="15.75" customHeight="1">
      <c r="A32" s="13">
        <f t="shared" si="5"/>
        <v>44592</v>
      </c>
      <c r="B32" s="17">
        <v>0.0</v>
      </c>
      <c r="C32" s="17">
        <v>0.0</v>
      </c>
      <c r="D32" s="17">
        <v>0.0</v>
      </c>
      <c r="E32" s="17">
        <v>0.0</v>
      </c>
      <c r="F32" s="17">
        <v>0.0</v>
      </c>
      <c r="G32" s="17">
        <v>0.0</v>
      </c>
      <c r="H32" s="17">
        <v>0.0</v>
      </c>
      <c r="I32" s="17">
        <v>0.0</v>
      </c>
      <c r="J32" s="18">
        <v>0.0</v>
      </c>
      <c r="K32" s="18">
        <v>0.0</v>
      </c>
      <c r="L32" s="18">
        <v>0.0</v>
      </c>
      <c r="M32" s="18">
        <v>0.0</v>
      </c>
      <c r="N32" s="19">
        <v>0.0</v>
      </c>
    </row>
    <row r="33" ht="23.25" customHeight="1">
      <c r="A33" s="21" t="s">
        <v>14</v>
      </c>
      <c r="B33" s="22">
        <f t="shared" ref="B33:C33" si="6">SUM(B2:B32)</f>
        <v>0</v>
      </c>
      <c r="C33" s="22">
        <f t="shared" si="6"/>
        <v>0</v>
      </c>
      <c r="D33" s="23">
        <v>0.0</v>
      </c>
      <c r="E33" s="22">
        <f>SUM(E2:E32)</f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44593.0</v>
      </c>
      <c r="B2" s="41">
        <v>0.0</v>
      </c>
      <c r="C2" s="14">
        <v>0.0</v>
      </c>
      <c r="D2" s="14">
        <f t="shared" ref="D2:D29" si="1">B2+C2</f>
        <v>0</v>
      </c>
      <c r="E2" s="14">
        <v>0.0</v>
      </c>
      <c r="F2" s="14">
        <v>0.0</v>
      </c>
      <c r="G2" s="14">
        <v>0.0</v>
      </c>
      <c r="H2" s="14">
        <f t="shared" ref="H2:H29" si="2">D2+E2+F2+G2</f>
        <v>0</v>
      </c>
      <c r="I2" s="14">
        <v>0.0</v>
      </c>
      <c r="J2" s="18">
        <v>0.0</v>
      </c>
      <c r="K2" s="42">
        <v>0.0</v>
      </c>
      <c r="L2" s="43">
        <v>0.0</v>
      </c>
      <c r="M2" s="44">
        <v>0.0</v>
      </c>
      <c r="N2" s="16">
        <f t="shared" ref="N2:N29" si="3">M2+L2+K2-H2-I2</f>
        <v>0</v>
      </c>
    </row>
    <row r="3" ht="15.75" customHeight="1">
      <c r="A3" s="13">
        <f t="shared" ref="A3:A29" si="4">A2+1</f>
        <v>44594</v>
      </c>
      <c r="B3" s="45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8">
        <v>0.0</v>
      </c>
      <c r="K3" s="43">
        <v>0.0</v>
      </c>
      <c r="L3" s="43">
        <v>0.0</v>
      </c>
      <c r="M3" s="44">
        <v>0.0</v>
      </c>
      <c r="N3" s="16">
        <f t="shared" si="3"/>
        <v>0</v>
      </c>
    </row>
    <row r="4" ht="15.75" customHeight="1">
      <c r="A4" s="13">
        <f t="shared" si="4"/>
        <v>44595</v>
      </c>
      <c r="B4" s="45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8">
        <v>0.0</v>
      </c>
      <c r="K4" s="43">
        <v>0.0</v>
      </c>
      <c r="L4" s="43">
        <v>0.0</v>
      </c>
      <c r="M4" s="44">
        <v>0.0</v>
      </c>
      <c r="N4" s="16">
        <f t="shared" si="3"/>
        <v>0</v>
      </c>
    </row>
    <row r="5" ht="15.75" customHeight="1">
      <c r="A5" s="13">
        <f t="shared" si="4"/>
        <v>44596</v>
      </c>
      <c r="B5" s="45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8">
        <v>0.0</v>
      </c>
      <c r="K5" s="43">
        <v>0.0</v>
      </c>
      <c r="L5" s="43">
        <v>0.0</v>
      </c>
      <c r="M5" s="44">
        <v>0.0</v>
      </c>
      <c r="N5" s="16">
        <f t="shared" si="3"/>
        <v>0</v>
      </c>
    </row>
    <row r="6" ht="15.75" customHeight="1">
      <c r="A6" s="13">
        <f t="shared" si="4"/>
        <v>44597</v>
      </c>
      <c r="B6" s="45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8">
        <v>0.0</v>
      </c>
      <c r="K6" s="44">
        <v>0.0</v>
      </c>
      <c r="L6" s="44">
        <v>0.0</v>
      </c>
      <c r="M6" s="44">
        <v>0.0</v>
      </c>
      <c r="N6" s="16">
        <f t="shared" si="3"/>
        <v>0</v>
      </c>
    </row>
    <row r="7" ht="15.75" customHeight="1">
      <c r="A7" s="13">
        <f t="shared" si="4"/>
        <v>44598</v>
      </c>
      <c r="B7" s="45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8">
        <v>0.0</v>
      </c>
      <c r="K7" s="43">
        <v>0.0</v>
      </c>
      <c r="L7" s="44">
        <v>0.0</v>
      </c>
      <c r="M7" s="44">
        <v>0.0</v>
      </c>
      <c r="N7" s="16">
        <f t="shared" si="3"/>
        <v>0</v>
      </c>
    </row>
    <row r="8" ht="15.75" customHeight="1">
      <c r="A8" s="13">
        <f t="shared" si="4"/>
        <v>44599</v>
      </c>
      <c r="B8" s="45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8">
        <v>0.0</v>
      </c>
      <c r="K8" s="44">
        <v>0.0</v>
      </c>
      <c r="L8" s="44">
        <v>0.0</v>
      </c>
      <c r="M8" s="44">
        <v>0.0</v>
      </c>
      <c r="N8" s="16">
        <f t="shared" si="3"/>
        <v>0</v>
      </c>
    </row>
    <row r="9" ht="15.75" customHeight="1">
      <c r="A9" s="13">
        <f t="shared" si="4"/>
        <v>44600</v>
      </c>
      <c r="B9" s="45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8">
        <v>0.0</v>
      </c>
      <c r="K9" s="44">
        <v>0.0</v>
      </c>
      <c r="L9" s="44">
        <v>0.0</v>
      </c>
      <c r="M9" s="44">
        <v>0.0</v>
      </c>
      <c r="N9" s="16">
        <f t="shared" si="3"/>
        <v>0</v>
      </c>
    </row>
    <row r="10" ht="15.75" customHeight="1">
      <c r="A10" s="13">
        <f t="shared" si="4"/>
        <v>44601</v>
      </c>
      <c r="B10" s="17">
        <v>0.0</v>
      </c>
      <c r="C10" s="17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8">
        <v>0.0</v>
      </c>
      <c r="K10" s="18">
        <v>0.0</v>
      </c>
      <c r="L10" s="18">
        <v>0.0</v>
      </c>
      <c r="M10" s="18">
        <v>0.0</v>
      </c>
      <c r="N10" s="16">
        <f t="shared" si="3"/>
        <v>0</v>
      </c>
    </row>
    <row r="11" ht="15.75" customHeight="1">
      <c r="A11" s="13">
        <f t="shared" si="4"/>
        <v>44602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ref="J11:J29" si="5">K11+L11+M11</f>
        <v>0</v>
      </c>
      <c r="K11" s="15">
        <v>0.0</v>
      </c>
      <c r="L11" s="15">
        <v>0.0</v>
      </c>
      <c r="M11" s="15">
        <v>0.0</v>
      </c>
      <c r="N11" s="16">
        <f t="shared" si="3"/>
        <v>0</v>
      </c>
    </row>
    <row r="12" ht="15.75" customHeight="1">
      <c r="A12" s="13">
        <f t="shared" si="4"/>
        <v>44603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5"/>
        <v>0</v>
      </c>
      <c r="K12" s="15">
        <v>0.0</v>
      </c>
      <c r="L12" s="15">
        <v>0.0</v>
      </c>
      <c r="M12" s="15">
        <v>0.0</v>
      </c>
      <c r="N12" s="16">
        <f t="shared" si="3"/>
        <v>0</v>
      </c>
    </row>
    <row r="13" ht="15.75" customHeight="1">
      <c r="A13" s="13">
        <f t="shared" si="4"/>
        <v>44604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5"/>
        <v>0</v>
      </c>
      <c r="K13" s="15">
        <v>0.0</v>
      </c>
      <c r="L13" s="15">
        <v>0.0</v>
      </c>
      <c r="M13" s="15">
        <v>0.0</v>
      </c>
      <c r="N13" s="16">
        <f t="shared" si="3"/>
        <v>0</v>
      </c>
    </row>
    <row r="14" ht="15.75" customHeight="1">
      <c r="A14" s="13">
        <f t="shared" si="4"/>
        <v>44605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5"/>
        <v>0</v>
      </c>
      <c r="K14" s="15">
        <v>0.0</v>
      </c>
      <c r="L14" s="15">
        <v>0.0</v>
      </c>
      <c r="M14" s="15">
        <v>0.0</v>
      </c>
      <c r="N14" s="16">
        <f t="shared" si="3"/>
        <v>0</v>
      </c>
    </row>
    <row r="15" ht="15.75" customHeight="1">
      <c r="A15" s="13">
        <f t="shared" si="4"/>
        <v>44606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5"/>
        <v>0</v>
      </c>
      <c r="K15" s="15">
        <v>0.0</v>
      </c>
      <c r="L15" s="15">
        <v>0.0</v>
      </c>
      <c r="M15" s="15">
        <v>0.0</v>
      </c>
      <c r="N15" s="16">
        <f t="shared" si="3"/>
        <v>0</v>
      </c>
    </row>
    <row r="16" ht="15.75" customHeight="1">
      <c r="A16" s="13">
        <f t="shared" si="4"/>
        <v>44607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5"/>
        <v>0</v>
      </c>
      <c r="K16" s="15">
        <v>0.0</v>
      </c>
      <c r="L16" s="15">
        <v>0.0</v>
      </c>
      <c r="M16" s="15">
        <v>0.0</v>
      </c>
      <c r="N16" s="16">
        <f t="shared" si="3"/>
        <v>0</v>
      </c>
    </row>
    <row r="17" ht="15.75" customHeight="1">
      <c r="A17" s="13">
        <f t="shared" si="4"/>
        <v>44608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5"/>
        <v>0</v>
      </c>
      <c r="K17" s="15">
        <v>0.0</v>
      </c>
      <c r="L17" s="15">
        <v>0.0</v>
      </c>
      <c r="M17" s="15">
        <v>0.0</v>
      </c>
      <c r="N17" s="16">
        <f t="shared" si="3"/>
        <v>0</v>
      </c>
    </row>
    <row r="18" ht="15.75" customHeight="1">
      <c r="A18" s="13">
        <f t="shared" si="4"/>
        <v>44609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5"/>
        <v>0</v>
      </c>
      <c r="K18" s="15">
        <v>0.0</v>
      </c>
      <c r="L18" s="15">
        <v>0.0</v>
      </c>
      <c r="M18" s="15">
        <v>0.0</v>
      </c>
      <c r="N18" s="16">
        <f t="shared" si="3"/>
        <v>0</v>
      </c>
    </row>
    <row r="19" ht="15.75" customHeight="1">
      <c r="A19" s="13">
        <f t="shared" si="4"/>
        <v>44610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5"/>
        <v>0</v>
      </c>
      <c r="K19" s="15">
        <v>0.0</v>
      </c>
      <c r="L19" s="15">
        <v>0.0</v>
      </c>
      <c r="M19" s="15">
        <v>0.0</v>
      </c>
      <c r="N19" s="16">
        <f t="shared" si="3"/>
        <v>0</v>
      </c>
    </row>
    <row r="20" ht="15.75" customHeight="1">
      <c r="A20" s="13">
        <f t="shared" si="4"/>
        <v>44611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5"/>
        <v>0</v>
      </c>
      <c r="K20" s="15">
        <v>0.0</v>
      </c>
      <c r="L20" s="15">
        <v>0.0</v>
      </c>
      <c r="M20" s="15">
        <v>0.0</v>
      </c>
      <c r="N20" s="16">
        <f t="shared" si="3"/>
        <v>0</v>
      </c>
    </row>
    <row r="21" ht="15.75" customHeight="1">
      <c r="A21" s="13">
        <f t="shared" si="4"/>
        <v>44612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5"/>
        <v>0</v>
      </c>
      <c r="K21" s="15">
        <v>0.0</v>
      </c>
      <c r="L21" s="15">
        <v>0.0</v>
      </c>
      <c r="M21" s="15">
        <v>0.0</v>
      </c>
      <c r="N21" s="16">
        <f t="shared" si="3"/>
        <v>0</v>
      </c>
    </row>
    <row r="22" ht="15.75" customHeight="1">
      <c r="A22" s="13">
        <f t="shared" si="4"/>
        <v>44613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5"/>
        <v>0</v>
      </c>
      <c r="K22" s="15">
        <v>0.0</v>
      </c>
      <c r="L22" s="15">
        <v>0.0</v>
      </c>
      <c r="M22" s="15">
        <v>0.0</v>
      </c>
      <c r="N22" s="16">
        <f t="shared" si="3"/>
        <v>0</v>
      </c>
    </row>
    <row r="23" ht="15.75" customHeight="1">
      <c r="A23" s="13">
        <f t="shared" si="4"/>
        <v>44614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5"/>
        <v>0</v>
      </c>
      <c r="K23" s="15">
        <v>0.0</v>
      </c>
      <c r="L23" s="15">
        <v>0.0</v>
      </c>
      <c r="M23" s="15">
        <v>0.0</v>
      </c>
      <c r="N23" s="16">
        <f t="shared" si="3"/>
        <v>0</v>
      </c>
    </row>
    <row r="24" ht="15.75" customHeight="1">
      <c r="A24" s="13">
        <f t="shared" si="4"/>
        <v>44615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5"/>
        <v>0</v>
      </c>
      <c r="K24" s="15">
        <v>0.0</v>
      </c>
      <c r="L24" s="15">
        <v>0.0</v>
      </c>
      <c r="M24" s="15">
        <v>0.0</v>
      </c>
      <c r="N24" s="16">
        <f t="shared" si="3"/>
        <v>0</v>
      </c>
      <c r="R24" s="20"/>
    </row>
    <row r="25" ht="15.75" customHeight="1">
      <c r="A25" s="13">
        <f t="shared" si="4"/>
        <v>44616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5"/>
        <v>0</v>
      </c>
      <c r="K25" s="15">
        <v>0.0</v>
      </c>
      <c r="L25" s="15">
        <v>0.0</v>
      </c>
      <c r="M25" s="15">
        <v>0.0</v>
      </c>
      <c r="N25" s="16">
        <f t="shared" si="3"/>
        <v>0</v>
      </c>
    </row>
    <row r="26" ht="15.75" customHeight="1">
      <c r="A26" s="13">
        <f t="shared" si="4"/>
        <v>44617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5"/>
        <v>0</v>
      </c>
      <c r="K26" s="15">
        <v>0.0</v>
      </c>
      <c r="L26" s="15">
        <v>0.0</v>
      </c>
      <c r="M26" s="15">
        <v>0.0</v>
      </c>
      <c r="N26" s="16">
        <f t="shared" si="3"/>
        <v>0</v>
      </c>
    </row>
    <row r="27" ht="15.75" customHeight="1">
      <c r="A27" s="13">
        <f t="shared" si="4"/>
        <v>44618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5"/>
        <v>0</v>
      </c>
      <c r="K27" s="15">
        <v>0.0</v>
      </c>
      <c r="L27" s="15">
        <v>0.0</v>
      </c>
      <c r="M27" s="15">
        <v>0.0</v>
      </c>
      <c r="N27" s="16">
        <f t="shared" si="3"/>
        <v>0</v>
      </c>
    </row>
    <row r="28" ht="15.75" customHeight="1">
      <c r="A28" s="13">
        <f t="shared" si="4"/>
        <v>44619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5"/>
        <v>0</v>
      </c>
      <c r="K28" s="15">
        <v>0.0</v>
      </c>
      <c r="L28" s="15">
        <v>0.0</v>
      </c>
      <c r="M28" s="15">
        <v>0.0</v>
      </c>
      <c r="N28" s="16">
        <f t="shared" si="3"/>
        <v>0</v>
      </c>
    </row>
    <row r="29" ht="15.75" customHeight="1">
      <c r="A29" s="13">
        <f t="shared" si="4"/>
        <v>44620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5"/>
        <v>0</v>
      </c>
      <c r="K29" s="15">
        <v>0.0</v>
      </c>
      <c r="L29" s="15">
        <v>0.0</v>
      </c>
      <c r="M29" s="15">
        <v>0.0</v>
      </c>
      <c r="N29" s="16">
        <f t="shared" si="3"/>
        <v>0</v>
      </c>
    </row>
    <row r="30" ht="15.75" customHeight="1">
      <c r="A30" s="13"/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5"/>
      <c r="N30" s="16"/>
    </row>
    <row r="31" ht="15.75" customHeight="1">
      <c r="A31" s="13"/>
      <c r="B31" s="14"/>
      <c r="C31" s="14"/>
      <c r="D31" s="14"/>
      <c r="E31" s="14"/>
      <c r="F31" s="14"/>
      <c r="G31" s="14"/>
      <c r="H31" s="14"/>
      <c r="I31" s="14"/>
      <c r="J31" s="15"/>
      <c r="K31" s="15"/>
      <c r="L31" s="15"/>
      <c r="M31" s="15"/>
      <c r="N31" s="16"/>
    </row>
    <row r="32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5"/>
      <c r="N32" s="16"/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44621.0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44622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44623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44624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44625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44626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44627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44628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44629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44630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44631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44632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44633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44634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44635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44636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44637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44638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44639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44640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44641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44642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44643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44644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44645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44646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44647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44648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44649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44650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44651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44652.0</v>
      </c>
      <c r="B2" s="14">
        <v>0.0</v>
      </c>
      <c r="C2" s="14">
        <v>0.0</v>
      </c>
      <c r="D2" s="14">
        <f t="shared" ref="D2:D31" si="1">B2+C2</f>
        <v>0</v>
      </c>
      <c r="E2" s="14">
        <v>0.0</v>
      </c>
      <c r="F2" s="14">
        <v>0.0</v>
      </c>
      <c r="G2" s="14">
        <v>0.0</v>
      </c>
      <c r="H2" s="14">
        <f t="shared" ref="H2:H31" si="2">D2+E2+F2+G2</f>
        <v>0</v>
      </c>
      <c r="I2" s="14">
        <v>0.0</v>
      </c>
      <c r="J2" s="15">
        <f t="shared" ref="J2:J31" si="3">K2+L2+M2</f>
        <v>0</v>
      </c>
      <c r="K2" s="15">
        <v>0.0</v>
      </c>
      <c r="L2" s="15">
        <v>0.0</v>
      </c>
      <c r="M2" s="15">
        <v>0.0</v>
      </c>
      <c r="N2" s="16">
        <f t="shared" ref="N2:N31" si="4">M2+L2+K2-H2-I2</f>
        <v>0</v>
      </c>
    </row>
    <row r="3" ht="15.75" customHeight="1">
      <c r="A3" s="13">
        <f t="shared" ref="A3:A31" si="5">A2+1</f>
        <v>44653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44654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44655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44656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44657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44658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44659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44660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44661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44662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44663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44664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44665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44666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44667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44668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44669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44670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44671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44672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44673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44674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44675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44676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44677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44678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44679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44680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44681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5"/>
      <c r="N32" s="16"/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44682.0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44683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44684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44685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44686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44687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44688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44689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44690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44691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44692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44693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44694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44695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44696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44697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44698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44699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44700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44701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44702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44703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44704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44705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44706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44707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44708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44709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44710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44711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44712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44713.0</v>
      </c>
      <c r="B2" s="14">
        <v>0.0</v>
      </c>
      <c r="C2" s="14">
        <v>0.0</v>
      </c>
      <c r="D2" s="14">
        <f t="shared" ref="D2:D31" si="1">B2+C2</f>
        <v>0</v>
      </c>
      <c r="E2" s="14">
        <v>0.0</v>
      </c>
      <c r="F2" s="14">
        <v>0.0</v>
      </c>
      <c r="G2" s="14">
        <v>0.0</v>
      </c>
      <c r="H2" s="14">
        <f t="shared" ref="H2:H31" si="2">D2+E2+F2+G2</f>
        <v>0</v>
      </c>
      <c r="I2" s="14">
        <v>0.0</v>
      </c>
      <c r="J2" s="15">
        <f t="shared" ref="J2:J31" si="3">K2+L2+M2</f>
        <v>0</v>
      </c>
      <c r="K2" s="15">
        <v>0.0</v>
      </c>
      <c r="L2" s="15">
        <v>0.0</v>
      </c>
      <c r="M2" s="15">
        <v>0.0</v>
      </c>
      <c r="N2" s="16">
        <f t="shared" ref="N2:N31" si="4">M2+L2+K2-H2-I2</f>
        <v>0</v>
      </c>
    </row>
    <row r="3" ht="15.75" customHeight="1">
      <c r="A3" s="13">
        <f t="shared" ref="A3:A31" si="5">A2+1</f>
        <v>44714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44715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44716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44717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44718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44719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44720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44721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44722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44723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44724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44725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44726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44727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44728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44729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44730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44731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44732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44733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44734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44735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44736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44737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44738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44739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44740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44741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44742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/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5"/>
      <c r="N32" s="16"/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44743.0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44744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44745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44746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44747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44748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44749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44750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44751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44752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44753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44754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44755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44756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44757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44758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44759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44760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44761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44762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44763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44764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44765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44766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44767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44768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44769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44770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44771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44772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44773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1.29"/>
    <col customWidth="1" min="2" max="14" width="25.0"/>
  </cols>
  <sheetData>
    <row r="1" ht="36.75" customHeigh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ht="15.75" customHeight="1">
      <c r="A2" s="13">
        <v>44774.0</v>
      </c>
      <c r="B2" s="14">
        <v>0.0</v>
      </c>
      <c r="C2" s="14">
        <v>0.0</v>
      </c>
      <c r="D2" s="14">
        <f t="shared" ref="D2:D32" si="1">B2+C2</f>
        <v>0</v>
      </c>
      <c r="E2" s="14">
        <v>0.0</v>
      </c>
      <c r="F2" s="14">
        <v>0.0</v>
      </c>
      <c r="G2" s="14">
        <v>0.0</v>
      </c>
      <c r="H2" s="14">
        <f t="shared" ref="H2:H32" si="2">D2+E2+F2+G2</f>
        <v>0</v>
      </c>
      <c r="I2" s="14">
        <v>0.0</v>
      </c>
      <c r="J2" s="15">
        <f t="shared" ref="J2:J32" si="3">K2+L2+M2</f>
        <v>0</v>
      </c>
      <c r="K2" s="15">
        <v>0.0</v>
      </c>
      <c r="L2" s="15">
        <v>0.0</v>
      </c>
      <c r="M2" s="15">
        <v>0.0</v>
      </c>
      <c r="N2" s="16">
        <f t="shared" ref="N2:N32" si="4">M2+L2+K2-H2-I2</f>
        <v>0</v>
      </c>
    </row>
    <row r="3" ht="15.75" customHeight="1">
      <c r="A3" s="13">
        <f t="shared" ref="A3:A32" si="5">A2+1</f>
        <v>44775</v>
      </c>
      <c r="B3" s="14">
        <v>0.0</v>
      </c>
      <c r="C3" s="14">
        <v>0.0</v>
      </c>
      <c r="D3" s="14">
        <f t="shared" si="1"/>
        <v>0</v>
      </c>
      <c r="E3" s="14">
        <v>0.0</v>
      </c>
      <c r="F3" s="14">
        <v>0.0</v>
      </c>
      <c r="G3" s="14">
        <v>0.0</v>
      </c>
      <c r="H3" s="14">
        <f t="shared" si="2"/>
        <v>0</v>
      </c>
      <c r="I3" s="14">
        <v>0.0</v>
      </c>
      <c r="J3" s="15">
        <f t="shared" si="3"/>
        <v>0</v>
      </c>
      <c r="K3" s="15">
        <v>0.0</v>
      </c>
      <c r="L3" s="15">
        <v>0.0</v>
      </c>
      <c r="M3" s="15">
        <v>0.0</v>
      </c>
      <c r="N3" s="16">
        <f t="shared" si="4"/>
        <v>0</v>
      </c>
    </row>
    <row r="4" ht="15.75" customHeight="1">
      <c r="A4" s="13">
        <f t="shared" si="5"/>
        <v>44776</v>
      </c>
      <c r="B4" s="14">
        <v>0.0</v>
      </c>
      <c r="C4" s="14">
        <v>0.0</v>
      </c>
      <c r="D4" s="14">
        <f t="shared" si="1"/>
        <v>0</v>
      </c>
      <c r="E4" s="14">
        <v>0.0</v>
      </c>
      <c r="F4" s="14">
        <v>0.0</v>
      </c>
      <c r="G4" s="14">
        <v>0.0</v>
      </c>
      <c r="H4" s="14">
        <f t="shared" si="2"/>
        <v>0</v>
      </c>
      <c r="I4" s="14">
        <v>0.0</v>
      </c>
      <c r="J4" s="15">
        <f t="shared" si="3"/>
        <v>0</v>
      </c>
      <c r="K4" s="15">
        <v>0.0</v>
      </c>
      <c r="L4" s="15">
        <v>0.0</v>
      </c>
      <c r="M4" s="15">
        <v>0.0</v>
      </c>
      <c r="N4" s="16">
        <f t="shared" si="4"/>
        <v>0</v>
      </c>
    </row>
    <row r="5" ht="15.75" customHeight="1">
      <c r="A5" s="13">
        <f t="shared" si="5"/>
        <v>44777</v>
      </c>
      <c r="B5" s="14">
        <v>0.0</v>
      </c>
      <c r="C5" s="14">
        <v>0.0</v>
      </c>
      <c r="D5" s="14">
        <f t="shared" si="1"/>
        <v>0</v>
      </c>
      <c r="E5" s="14">
        <v>0.0</v>
      </c>
      <c r="F5" s="14">
        <v>0.0</v>
      </c>
      <c r="G5" s="14">
        <v>0.0</v>
      </c>
      <c r="H5" s="14">
        <f t="shared" si="2"/>
        <v>0</v>
      </c>
      <c r="I5" s="14">
        <v>0.0</v>
      </c>
      <c r="J5" s="15">
        <f t="shared" si="3"/>
        <v>0</v>
      </c>
      <c r="K5" s="15">
        <v>0.0</v>
      </c>
      <c r="L5" s="15">
        <v>0.0</v>
      </c>
      <c r="M5" s="15">
        <v>0.0</v>
      </c>
      <c r="N5" s="16">
        <f t="shared" si="4"/>
        <v>0</v>
      </c>
    </row>
    <row r="6" ht="15.75" customHeight="1">
      <c r="A6" s="13">
        <f t="shared" si="5"/>
        <v>44778</v>
      </c>
      <c r="B6" s="14">
        <v>0.0</v>
      </c>
      <c r="C6" s="14">
        <v>0.0</v>
      </c>
      <c r="D6" s="14">
        <f t="shared" si="1"/>
        <v>0</v>
      </c>
      <c r="E6" s="14">
        <v>0.0</v>
      </c>
      <c r="F6" s="14">
        <v>0.0</v>
      </c>
      <c r="G6" s="14">
        <v>0.0</v>
      </c>
      <c r="H6" s="14">
        <f t="shared" si="2"/>
        <v>0</v>
      </c>
      <c r="I6" s="14">
        <v>0.0</v>
      </c>
      <c r="J6" s="15">
        <f t="shared" si="3"/>
        <v>0</v>
      </c>
      <c r="K6" s="15">
        <v>0.0</v>
      </c>
      <c r="L6" s="15">
        <v>0.0</v>
      </c>
      <c r="M6" s="15">
        <v>0.0</v>
      </c>
      <c r="N6" s="16">
        <f t="shared" si="4"/>
        <v>0</v>
      </c>
    </row>
    <row r="7" ht="15.75" customHeight="1">
      <c r="A7" s="13">
        <f t="shared" si="5"/>
        <v>44779</v>
      </c>
      <c r="B7" s="14">
        <v>0.0</v>
      </c>
      <c r="C7" s="14">
        <v>0.0</v>
      </c>
      <c r="D7" s="14">
        <f t="shared" si="1"/>
        <v>0</v>
      </c>
      <c r="E7" s="14">
        <v>0.0</v>
      </c>
      <c r="F7" s="14">
        <v>0.0</v>
      </c>
      <c r="G7" s="14">
        <v>0.0</v>
      </c>
      <c r="H7" s="14">
        <f t="shared" si="2"/>
        <v>0</v>
      </c>
      <c r="I7" s="14">
        <v>0.0</v>
      </c>
      <c r="J7" s="15">
        <f t="shared" si="3"/>
        <v>0</v>
      </c>
      <c r="K7" s="15">
        <v>0.0</v>
      </c>
      <c r="L7" s="15">
        <v>0.0</v>
      </c>
      <c r="M7" s="15">
        <v>0.0</v>
      </c>
      <c r="N7" s="16">
        <f t="shared" si="4"/>
        <v>0</v>
      </c>
    </row>
    <row r="8" ht="15.75" customHeight="1">
      <c r="A8" s="13">
        <f t="shared" si="5"/>
        <v>44780</v>
      </c>
      <c r="B8" s="14">
        <v>0.0</v>
      </c>
      <c r="C8" s="14">
        <v>0.0</v>
      </c>
      <c r="D8" s="14">
        <f t="shared" si="1"/>
        <v>0</v>
      </c>
      <c r="E8" s="14">
        <v>0.0</v>
      </c>
      <c r="F8" s="14">
        <v>0.0</v>
      </c>
      <c r="G8" s="14">
        <v>0.0</v>
      </c>
      <c r="H8" s="14">
        <f t="shared" si="2"/>
        <v>0</v>
      </c>
      <c r="I8" s="14">
        <v>0.0</v>
      </c>
      <c r="J8" s="15">
        <f t="shared" si="3"/>
        <v>0</v>
      </c>
      <c r="K8" s="15">
        <v>0.0</v>
      </c>
      <c r="L8" s="15">
        <v>0.0</v>
      </c>
      <c r="M8" s="15">
        <v>0.0</v>
      </c>
      <c r="N8" s="16">
        <f t="shared" si="4"/>
        <v>0</v>
      </c>
    </row>
    <row r="9" ht="15.75" customHeight="1">
      <c r="A9" s="13">
        <f t="shared" si="5"/>
        <v>44781</v>
      </c>
      <c r="B9" s="14">
        <v>0.0</v>
      </c>
      <c r="C9" s="14">
        <v>0.0</v>
      </c>
      <c r="D9" s="14">
        <f t="shared" si="1"/>
        <v>0</v>
      </c>
      <c r="E9" s="14">
        <v>0.0</v>
      </c>
      <c r="F9" s="14">
        <v>0.0</v>
      </c>
      <c r="G9" s="14">
        <v>0.0</v>
      </c>
      <c r="H9" s="14">
        <f t="shared" si="2"/>
        <v>0</v>
      </c>
      <c r="I9" s="14">
        <v>0.0</v>
      </c>
      <c r="J9" s="15">
        <f t="shared" si="3"/>
        <v>0</v>
      </c>
      <c r="K9" s="15">
        <v>0.0</v>
      </c>
      <c r="L9" s="15">
        <v>0.0</v>
      </c>
      <c r="M9" s="15">
        <v>0.0</v>
      </c>
      <c r="N9" s="16">
        <f t="shared" si="4"/>
        <v>0</v>
      </c>
    </row>
    <row r="10" ht="15.75" customHeight="1">
      <c r="A10" s="13">
        <f t="shared" si="5"/>
        <v>44782</v>
      </c>
      <c r="B10" s="14">
        <v>0.0</v>
      </c>
      <c r="C10" s="14">
        <v>0.0</v>
      </c>
      <c r="D10" s="14">
        <f t="shared" si="1"/>
        <v>0</v>
      </c>
      <c r="E10" s="14">
        <v>0.0</v>
      </c>
      <c r="F10" s="14">
        <v>0.0</v>
      </c>
      <c r="G10" s="14">
        <v>0.0</v>
      </c>
      <c r="H10" s="14">
        <f t="shared" si="2"/>
        <v>0</v>
      </c>
      <c r="I10" s="14">
        <v>0.0</v>
      </c>
      <c r="J10" s="15">
        <f t="shared" si="3"/>
        <v>0</v>
      </c>
      <c r="K10" s="15">
        <v>0.0</v>
      </c>
      <c r="L10" s="15">
        <v>0.0</v>
      </c>
      <c r="M10" s="15">
        <v>0.0</v>
      </c>
      <c r="N10" s="16">
        <f t="shared" si="4"/>
        <v>0</v>
      </c>
    </row>
    <row r="11" ht="15.75" customHeight="1">
      <c r="A11" s="13">
        <f t="shared" si="5"/>
        <v>44783</v>
      </c>
      <c r="B11" s="14">
        <v>0.0</v>
      </c>
      <c r="C11" s="14">
        <v>0.0</v>
      </c>
      <c r="D11" s="14">
        <f t="shared" si="1"/>
        <v>0</v>
      </c>
      <c r="E11" s="14">
        <v>0.0</v>
      </c>
      <c r="F11" s="14">
        <v>0.0</v>
      </c>
      <c r="G11" s="14">
        <v>0.0</v>
      </c>
      <c r="H11" s="14">
        <f t="shared" si="2"/>
        <v>0</v>
      </c>
      <c r="I11" s="14">
        <v>0.0</v>
      </c>
      <c r="J11" s="15">
        <f t="shared" si="3"/>
        <v>0</v>
      </c>
      <c r="K11" s="15">
        <v>0.0</v>
      </c>
      <c r="L11" s="15">
        <v>0.0</v>
      </c>
      <c r="M11" s="15">
        <v>0.0</v>
      </c>
      <c r="N11" s="16">
        <f t="shared" si="4"/>
        <v>0</v>
      </c>
    </row>
    <row r="12" ht="15.75" customHeight="1">
      <c r="A12" s="13">
        <f t="shared" si="5"/>
        <v>44784</v>
      </c>
      <c r="B12" s="14">
        <v>0.0</v>
      </c>
      <c r="C12" s="14">
        <v>0.0</v>
      </c>
      <c r="D12" s="14">
        <f t="shared" si="1"/>
        <v>0</v>
      </c>
      <c r="E12" s="14">
        <v>0.0</v>
      </c>
      <c r="F12" s="14">
        <v>0.0</v>
      </c>
      <c r="G12" s="14">
        <v>0.0</v>
      </c>
      <c r="H12" s="14">
        <f t="shared" si="2"/>
        <v>0</v>
      </c>
      <c r="I12" s="14">
        <v>0.0</v>
      </c>
      <c r="J12" s="15">
        <f t="shared" si="3"/>
        <v>0</v>
      </c>
      <c r="K12" s="15">
        <v>0.0</v>
      </c>
      <c r="L12" s="15">
        <v>0.0</v>
      </c>
      <c r="M12" s="15">
        <v>0.0</v>
      </c>
      <c r="N12" s="16">
        <f t="shared" si="4"/>
        <v>0</v>
      </c>
    </row>
    <row r="13" ht="15.75" customHeight="1">
      <c r="A13" s="13">
        <f t="shared" si="5"/>
        <v>44785</v>
      </c>
      <c r="B13" s="14">
        <v>0.0</v>
      </c>
      <c r="C13" s="14">
        <v>0.0</v>
      </c>
      <c r="D13" s="14">
        <f t="shared" si="1"/>
        <v>0</v>
      </c>
      <c r="E13" s="14">
        <v>0.0</v>
      </c>
      <c r="F13" s="14">
        <v>0.0</v>
      </c>
      <c r="G13" s="14">
        <v>0.0</v>
      </c>
      <c r="H13" s="14">
        <f t="shared" si="2"/>
        <v>0</v>
      </c>
      <c r="I13" s="14">
        <v>0.0</v>
      </c>
      <c r="J13" s="15">
        <f t="shared" si="3"/>
        <v>0</v>
      </c>
      <c r="K13" s="15">
        <v>0.0</v>
      </c>
      <c r="L13" s="15">
        <v>0.0</v>
      </c>
      <c r="M13" s="15">
        <v>0.0</v>
      </c>
      <c r="N13" s="16">
        <f t="shared" si="4"/>
        <v>0</v>
      </c>
    </row>
    <row r="14" ht="15.75" customHeight="1">
      <c r="A14" s="13">
        <f t="shared" si="5"/>
        <v>44786</v>
      </c>
      <c r="B14" s="14">
        <v>0.0</v>
      </c>
      <c r="C14" s="14">
        <v>0.0</v>
      </c>
      <c r="D14" s="14">
        <f t="shared" si="1"/>
        <v>0</v>
      </c>
      <c r="E14" s="14">
        <v>0.0</v>
      </c>
      <c r="F14" s="14">
        <v>0.0</v>
      </c>
      <c r="G14" s="14">
        <v>0.0</v>
      </c>
      <c r="H14" s="14">
        <f t="shared" si="2"/>
        <v>0</v>
      </c>
      <c r="I14" s="14">
        <v>0.0</v>
      </c>
      <c r="J14" s="15">
        <f t="shared" si="3"/>
        <v>0</v>
      </c>
      <c r="K14" s="15">
        <v>0.0</v>
      </c>
      <c r="L14" s="15">
        <v>0.0</v>
      </c>
      <c r="M14" s="15">
        <v>0.0</v>
      </c>
      <c r="N14" s="16">
        <f t="shared" si="4"/>
        <v>0</v>
      </c>
    </row>
    <row r="15" ht="15.75" customHeight="1">
      <c r="A15" s="13">
        <f t="shared" si="5"/>
        <v>44787</v>
      </c>
      <c r="B15" s="14">
        <v>0.0</v>
      </c>
      <c r="C15" s="14">
        <v>0.0</v>
      </c>
      <c r="D15" s="14">
        <f t="shared" si="1"/>
        <v>0</v>
      </c>
      <c r="E15" s="14">
        <v>0.0</v>
      </c>
      <c r="F15" s="14">
        <v>0.0</v>
      </c>
      <c r="G15" s="14">
        <v>0.0</v>
      </c>
      <c r="H15" s="14">
        <f t="shared" si="2"/>
        <v>0</v>
      </c>
      <c r="I15" s="14">
        <v>0.0</v>
      </c>
      <c r="J15" s="15">
        <f t="shared" si="3"/>
        <v>0</v>
      </c>
      <c r="K15" s="15">
        <v>0.0</v>
      </c>
      <c r="L15" s="15">
        <v>0.0</v>
      </c>
      <c r="M15" s="15">
        <v>0.0</v>
      </c>
      <c r="N15" s="16">
        <f t="shared" si="4"/>
        <v>0</v>
      </c>
    </row>
    <row r="16" ht="15.75" customHeight="1">
      <c r="A16" s="13">
        <f t="shared" si="5"/>
        <v>44788</v>
      </c>
      <c r="B16" s="14">
        <v>0.0</v>
      </c>
      <c r="C16" s="14">
        <v>0.0</v>
      </c>
      <c r="D16" s="14">
        <f t="shared" si="1"/>
        <v>0</v>
      </c>
      <c r="E16" s="14">
        <v>0.0</v>
      </c>
      <c r="F16" s="14">
        <v>0.0</v>
      </c>
      <c r="G16" s="14">
        <v>0.0</v>
      </c>
      <c r="H16" s="14">
        <f t="shared" si="2"/>
        <v>0</v>
      </c>
      <c r="I16" s="14">
        <v>0.0</v>
      </c>
      <c r="J16" s="15">
        <f t="shared" si="3"/>
        <v>0</v>
      </c>
      <c r="K16" s="15">
        <v>0.0</v>
      </c>
      <c r="L16" s="15">
        <v>0.0</v>
      </c>
      <c r="M16" s="15">
        <v>0.0</v>
      </c>
      <c r="N16" s="16">
        <f t="shared" si="4"/>
        <v>0</v>
      </c>
    </row>
    <row r="17" ht="15.75" customHeight="1">
      <c r="A17" s="13">
        <f t="shared" si="5"/>
        <v>44789</v>
      </c>
      <c r="B17" s="14">
        <v>0.0</v>
      </c>
      <c r="C17" s="14">
        <v>0.0</v>
      </c>
      <c r="D17" s="14">
        <f t="shared" si="1"/>
        <v>0</v>
      </c>
      <c r="E17" s="14">
        <v>0.0</v>
      </c>
      <c r="F17" s="14">
        <v>0.0</v>
      </c>
      <c r="G17" s="14">
        <v>0.0</v>
      </c>
      <c r="H17" s="14">
        <f t="shared" si="2"/>
        <v>0</v>
      </c>
      <c r="I17" s="14">
        <v>0.0</v>
      </c>
      <c r="J17" s="15">
        <f t="shared" si="3"/>
        <v>0</v>
      </c>
      <c r="K17" s="15">
        <v>0.0</v>
      </c>
      <c r="L17" s="15">
        <v>0.0</v>
      </c>
      <c r="M17" s="15">
        <v>0.0</v>
      </c>
      <c r="N17" s="16">
        <f t="shared" si="4"/>
        <v>0</v>
      </c>
    </row>
    <row r="18" ht="15.75" customHeight="1">
      <c r="A18" s="13">
        <f t="shared" si="5"/>
        <v>44790</v>
      </c>
      <c r="B18" s="14">
        <v>0.0</v>
      </c>
      <c r="C18" s="14">
        <v>0.0</v>
      </c>
      <c r="D18" s="14">
        <f t="shared" si="1"/>
        <v>0</v>
      </c>
      <c r="E18" s="14">
        <v>0.0</v>
      </c>
      <c r="F18" s="14">
        <v>0.0</v>
      </c>
      <c r="G18" s="14">
        <v>0.0</v>
      </c>
      <c r="H18" s="14">
        <f t="shared" si="2"/>
        <v>0</v>
      </c>
      <c r="I18" s="14">
        <v>0.0</v>
      </c>
      <c r="J18" s="15">
        <f t="shared" si="3"/>
        <v>0</v>
      </c>
      <c r="K18" s="15">
        <v>0.0</v>
      </c>
      <c r="L18" s="15">
        <v>0.0</v>
      </c>
      <c r="M18" s="15">
        <v>0.0</v>
      </c>
      <c r="N18" s="16">
        <f t="shared" si="4"/>
        <v>0</v>
      </c>
    </row>
    <row r="19" ht="15.75" customHeight="1">
      <c r="A19" s="13">
        <f t="shared" si="5"/>
        <v>44791</v>
      </c>
      <c r="B19" s="14">
        <v>0.0</v>
      </c>
      <c r="C19" s="14">
        <v>0.0</v>
      </c>
      <c r="D19" s="14">
        <f t="shared" si="1"/>
        <v>0</v>
      </c>
      <c r="E19" s="14">
        <v>0.0</v>
      </c>
      <c r="F19" s="14">
        <v>0.0</v>
      </c>
      <c r="G19" s="14">
        <v>0.0</v>
      </c>
      <c r="H19" s="14">
        <f t="shared" si="2"/>
        <v>0</v>
      </c>
      <c r="I19" s="14">
        <v>0.0</v>
      </c>
      <c r="J19" s="15">
        <f t="shared" si="3"/>
        <v>0</v>
      </c>
      <c r="K19" s="15">
        <v>0.0</v>
      </c>
      <c r="L19" s="15">
        <v>0.0</v>
      </c>
      <c r="M19" s="15">
        <v>0.0</v>
      </c>
      <c r="N19" s="16">
        <f t="shared" si="4"/>
        <v>0</v>
      </c>
    </row>
    <row r="20" ht="15.75" customHeight="1">
      <c r="A20" s="13">
        <f t="shared" si="5"/>
        <v>44792</v>
      </c>
      <c r="B20" s="14">
        <v>0.0</v>
      </c>
      <c r="C20" s="14">
        <v>0.0</v>
      </c>
      <c r="D20" s="14">
        <f t="shared" si="1"/>
        <v>0</v>
      </c>
      <c r="E20" s="14">
        <v>0.0</v>
      </c>
      <c r="F20" s="14">
        <v>0.0</v>
      </c>
      <c r="G20" s="14">
        <v>0.0</v>
      </c>
      <c r="H20" s="14">
        <f t="shared" si="2"/>
        <v>0</v>
      </c>
      <c r="I20" s="14">
        <v>0.0</v>
      </c>
      <c r="J20" s="15">
        <f t="shared" si="3"/>
        <v>0</v>
      </c>
      <c r="K20" s="15">
        <v>0.0</v>
      </c>
      <c r="L20" s="15">
        <v>0.0</v>
      </c>
      <c r="M20" s="15">
        <v>0.0</v>
      </c>
      <c r="N20" s="16">
        <f t="shared" si="4"/>
        <v>0</v>
      </c>
    </row>
    <row r="21" ht="15.75" customHeight="1">
      <c r="A21" s="13">
        <f t="shared" si="5"/>
        <v>44793</v>
      </c>
      <c r="B21" s="14">
        <v>0.0</v>
      </c>
      <c r="C21" s="14">
        <v>0.0</v>
      </c>
      <c r="D21" s="14">
        <f t="shared" si="1"/>
        <v>0</v>
      </c>
      <c r="E21" s="14">
        <v>0.0</v>
      </c>
      <c r="F21" s="14">
        <v>0.0</v>
      </c>
      <c r="G21" s="14">
        <v>0.0</v>
      </c>
      <c r="H21" s="14">
        <f t="shared" si="2"/>
        <v>0</v>
      </c>
      <c r="I21" s="14">
        <v>0.0</v>
      </c>
      <c r="J21" s="15">
        <f t="shared" si="3"/>
        <v>0</v>
      </c>
      <c r="K21" s="15">
        <v>0.0</v>
      </c>
      <c r="L21" s="15">
        <v>0.0</v>
      </c>
      <c r="M21" s="15">
        <v>0.0</v>
      </c>
      <c r="N21" s="16">
        <f t="shared" si="4"/>
        <v>0</v>
      </c>
    </row>
    <row r="22" ht="15.75" customHeight="1">
      <c r="A22" s="13">
        <f t="shared" si="5"/>
        <v>44794</v>
      </c>
      <c r="B22" s="14">
        <v>0.0</v>
      </c>
      <c r="C22" s="14">
        <v>0.0</v>
      </c>
      <c r="D22" s="14">
        <f t="shared" si="1"/>
        <v>0</v>
      </c>
      <c r="E22" s="14">
        <v>0.0</v>
      </c>
      <c r="F22" s="14">
        <v>0.0</v>
      </c>
      <c r="G22" s="14">
        <v>0.0</v>
      </c>
      <c r="H22" s="14">
        <f t="shared" si="2"/>
        <v>0</v>
      </c>
      <c r="I22" s="14">
        <v>0.0</v>
      </c>
      <c r="J22" s="15">
        <f t="shared" si="3"/>
        <v>0</v>
      </c>
      <c r="K22" s="15">
        <v>0.0</v>
      </c>
      <c r="L22" s="15">
        <v>0.0</v>
      </c>
      <c r="M22" s="15">
        <v>0.0</v>
      </c>
      <c r="N22" s="16">
        <f t="shared" si="4"/>
        <v>0</v>
      </c>
    </row>
    <row r="23" ht="15.75" customHeight="1">
      <c r="A23" s="13">
        <f t="shared" si="5"/>
        <v>44795</v>
      </c>
      <c r="B23" s="14">
        <v>0.0</v>
      </c>
      <c r="C23" s="14">
        <v>0.0</v>
      </c>
      <c r="D23" s="14">
        <f t="shared" si="1"/>
        <v>0</v>
      </c>
      <c r="E23" s="14">
        <v>0.0</v>
      </c>
      <c r="F23" s="14">
        <v>0.0</v>
      </c>
      <c r="G23" s="14">
        <v>0.0</v>
      </c>
      <c r="H23" s="14">
        <f t="shared" si="2"/>
        <v>0</v>
      </c>
      <c r="I23" s="14">
        <v>0.0</v>
      </c>
      <c r="J23" s="15">
        <f t="shared" si="3"/>
        <v>0</v>
      </c>
      <c r="K23" s="15">
        <v>0.0</v>
      </c>
      <c r="L23" s="15">
        <v>0.0</v>
      </c>
      <c r="M23" s="15">
        <v>0.0</v>
      </c>
      <c r="N23" s="16">
        <f t="shared" si="4"/>
        <v>0</v>
      </c>
    </row>
    <row r="24" ht="15.75" customHeight="1">
      <c r="A24" s="13">
        <f t="shared" si="5"/>
        <v>44796</v>
      </c>
      <c r="B24" s="14">
        <v>0.0</v>
      </c>
      <c r="C24" s="14">
        <v>0.0</v>
      </c>
      <c r="D24" s="14">
        <f t="shared" si="1"/>
        <v>0</v>
      </c>
      <c r="E24" s="14">
        <v>0.0</v>
      </c>
      <c r="F24" s="14">
        <v>0.0</v>
      </c>
      <c r="G24" s="14">
        <v>0.0</v>
      </c>
      <c r="H24" s="14">
        <f t="shared" si="2"/>
        <v>0</v>
      </c>
      <c r="I24" s="14">
        <v>0.0</v>
      </c>
      <c r="J24" s="15">
        <f t="shared" si="3"/>
        <v>0</v>
      </c>
      <c r="K24" s="15">
        <v>0.0</v>
      </c>
      <c r="L24" s="15">
        <v>0.0</v>
      </c>
      <c r="M24" s="15">
        <v>0.0</v>
      </c>
      <c r="N24" s="16">
        <f t="shared" si="4"/>
        <v>0</v>
      </c>
      <c r="R24" s="20"/>
    </row>
    <row r="25" ht="15.75" customHeight="1">
      <c r="A25" s="13">
        <f t="shared" si="5"/>
        <v>44797</v>
      </c>
      <c r="B25" s="14">
        <v>0.0</v>
      </c>
      <c r="C25" s="14">
        <v>0.0</v>
      </c>
      <c r="D25" s="14">
        <f t="shared" si="1"/>
        <v>0</v>
      </c>
      <c r="E25" s="14">
        <v>0.0</v>
      </c>
      <c r="F25" s="14">
        <v>0.0</v>
      </c>
      <c r="G25" s="14">
        <v>0.0</v>
      </c>
      <c r="H25" s="14">
        <f t="shared" si="2"/>
        <v>0</v>
      </c>
      <c r="I25" s="14">
        <v>0.0</v>
      </c>
      <c r="J25" s="15">
        <f t="shared" si="3"/>
        <v>0</v>
      </c>
      <c r="K25" s="15">
        <v>0.0</v>
      </c>
      <c r="L25" s="15">
        <v>0.0</v>
      </c>
      <c r="M25" s="15">
        <v>0.0</v>
      </c>
      <c r="N25" s="16">
        <f t="shared" si="4"/>
        <v>0</v>
      </c>
    </row>
    <row r="26" ht="15.75" customHeight="1">
      <c r="A26" s="13">
        <f t="shared" si="5"/>
        <v>44798</v>
      </c>
      <c r="B26" s="14">
        <v>0.0</v>
      </c>
      <c r="C26" s="14">
        <v>0.0</v>
      </c>
      <c r="D26" s="14">
        <f t="shared" si="1"/>
        <v>0</v>
      </c>
      <c r="E26" s="14">
        <v>0.0</v>
      </c>
      <c r="F26" s="14">
        <v>0.0</v>
      </c>
      <c r="G26" s="14">
        <v>0.0</v>
      </c>
      <c r="H26" s="14">
        <f t="shared" si="2"/>
        <v>0</v>
      </c>
      <c r="I26" s="14">
        <v>0.0</v>
      </c>
      <c r="J26" s="15">
        <f t="shared" si="3"/>
        <v>0</v>
      </c>
      <c r="K26" s="15">
        <v>0.0</v>
      </c>
      <c r="L26" s="15">
        <v>0.0</v>
      </c>
      <c r="M26" s="15">
        <v>0.0</v>
      </c>
      <c r="N26" s="16">
        <f t="shared" si="4"/>
        <v>0</v>
      </c>
    </row>
    <row r="27" ht="15.75" customHeight="1">
      <c r="A27" s="13">
        <f t="shared" si="5"/>
        <v>44799</v>
      </c>
      <c r="B27" s="14">
        <v>0.0</v>
      </c>
      <c r="C27" s="14">
        <v>0.0</v>
      </c>
      <c r="D27" s="14">
        <f t="shared" si="1"/>
        <v>0</v>
      </c>
      <c r="E27" s="14">
        <v>0.0</v>
      </c>
      <c r="F27" s="14">
        <v>0.0</v>
      </c>
      <c r="G27" s="14">
        <v>0.0</v>
      </c>
      <c r="H27" s="14">
        <f t="shared" si="2"/>
        <v>0</v>
      </c>
      <c r="I27" s="14">
        <v>0.0</v>
      </c>
      <c r="J27" s="15">
        <f t="shared" si="3"/>
        <v>0</v>
      </c>
      <c r="K27" s="15">
        <v>0.0</v>
      </c>
      <c r="L27" s="15">
        <v>0.0</v>
      </c>
      <c r="M27" s="15">
        <v>0.0</v>
      </c>
      <c r="N27" s="16">
        <f t="shared" si="4"/>
        <v>0</v>
      </c>
    </row>
    <row r="28" ht="15.75" customHeight="1">
      <c r="A28" s="13">
        <f t="shared" si="5"/>
        <v>44800</v>
      </c>
      <c r="B28" s="14">
        <v>0.0</v>
      </c>
      <c r="C28" s="14">
        <v>0.0</v>
      </c>
      <c r="D28" s="14">
        <f t="shared" si="1"/>
        <v>0</v>
      </c>
      <c r="E28" s="14">
        <v>0.0</v>
      </c>
      <c r="F28" s="14">
        <v>0.0</v>
      </c>
      <c r="G28" s="14">
        <v>0.0</v>
      </c>
      <c r="H28" s="14">
        <f t="shared" si="2"/>
        <v>0</v>
      </c>
      <c r="I28" s="14">
        <v>0.0</v>
      </c>
      <c r="J28" s="15">
        <f t="shared" si="3"/>
        <v>0</v>
      </c>
      <c r="K28" s="15">
        <v>0.0</v>
      </c>
      <c r="L28" s="15">
        <v>0.0</v>
      </c>
      <c r="M28" s="15">
        <v>0.0</v>
      </c>
      <c r="N28" s="16">
        <f t="shared" si="4"/>
        <v>0</v>
      </c>
    </row>
    <row r="29" ht="15.75" customHeight="1">
      <c r="A29" s="13">
        <f t="shared" si="5"/>
        <v>44801</v>
      </c>
      <c r="B29" s="14">
        <v>0.0</v>
      </c>
      <c r="C29" s="14">
        <v>0.0</v>
      </c>
      <c r="D29" s="14">
        <f t="shared" si="1"/>
        <v>0</v>
      </c>
      <c r="E29" s="14">
        <v>0.0</v>
      </c>
      <c r="F29" s="14">
        <v>0.0</v>
      </c>
      <c r="G29" s="14">
        <v>0.0</v>
      </c>
      <c r="H29" s="14">
        <f t="shared" si="2"/>
        <v>0</v>
      </c>
      <c r="I29" s="14">
        <v>0.0</v>
      </c>
      <c r="J29" s="15">
        <f t="shared" si="3"/>
        <v>0</v>
      </c>
      <c r="K29" s="15">
        <v>0.0</v>
      </c>
      <c r="L29" s="15">
        <v>0.0</v>
      </c>
      <c r="M29" s="15">
        <v>0.0</v>
      </c>
      <c r="N29" s="16">
        <f t="shared" si="4"/>
        <v>0</v>
      </c>
    </row>
    <row r="30" ht="15.75" customHeight="1">
      <c r="A30" s="13">
        <f t="shared" si="5"/>
        <v>44802</v>
      </c>
      <c r="B30" s="14">
        <v>0.0</v>
      </c>
      <c r="C30" s="14">
        <v>0.0</v>
      </c>
      <c r="D30" s="14">
        <f t="shared" si="1"/>
        <v>0</v>
      </c>
      <c r="E30" s="14">
        <v>0.0</v>
      </c>
      <c r="F30" s="14">
        <v>0.0</v>
      </c>
      <c r="G30" s="14">
        <v>0.0</v>
      </c>
      <c r="H30" s="14">
        <f t="shared" si="2"/>
        <v>0</v>
      </c>
      <c r="I30" s="14">
        <v>0.0</v>
      </c>
      <c r="J30" s="15">
        <f t="shared" si="3"/>
        <v>0</v>
      </c>
      <c r="K30" s="15">
        <v>0.0</v>
      </c>
      <c r="L30" s="15">
        <v>0.0</v>
      </c>
      <c r="M30" s="15">
        <v>0.0</v>
      </c>
      <c r="N30" s="16">
        <f t="shared" si="4"/>
        <v>0</v>
      </c>
    </row>
    <row r="31" ht="15.75" customHeight="1">
      <c r="A31" s="13">
        <f t="shared" si="5"/>
        <v>44803</v>
      </c>
      <c r="B31" s="14">
        <v>0.0</v>
      </c>
      <c r="C31" s="14">
        <v>0.0</v>
      </c>
      <c r="D31" s="14">
        <f t="shared" si="1"/>
        <v>0</v>
      </c>
      <c r="E31" s="14">
        <v>0.0</v>
      </c>
      <c r="F31" s="14">
        <v>0.0</v>
      </c>
      <c r="G31" s="14">
        <v>0.0</v>
      </c>
      <c r="H31" s="14">
        <f t="shared" si="2"/>
        <v>0</v>
      </c>
      <c r="I31" s="14">
        <v>0.0</v>
      </c>
      <c r="J31" s="15">
        <f t="shared" si="3"/>
        <v>0</v>
      </c>
      <c r="K31" s="15">
        <v>0.0</v>
      </c>
      <c r="L31" s="15">
        <v>0.0</v>
      </c>
      <c r="M31" s="15">
        <v>0.0</v>
      </c>
      <c r="N31" s="16">
        <f t="shared" si="4"/>
        <v>0</v>
      </c>
    </row>
    <row r="32" ht="15.75" customHeight="1">
      <c r="A32" s="13">
        <f t="shared" si="5"/>
        <v>44804</v>
      </c>
      <c r="B32" s="14">
        <v>0.0</v>
      </c>
      <c r="C32" s="14">
        <v>0.0</v>
      </c>
      <c r="D32" s="14">
        <f t="shared" si="1"/>
        <v>0</v>
      </c>
      <c r="E32" s="14">
        <v>0.0</v>
      </c>
      <c r="F32" s="14">
        <v>0.0</v>
      </c>
      <c r="G32" s="14">
        <v>0.0</v>
      </c>
      <c r="H32" s="14">
        <f t="shared" si="2"/>
        <v>0</v>
      </c>
      <c r="I32" s="14">
        <v>0.0</v>
      </c>
      <c r="J32" s="15">
        <f t="shared" si="3"/>
        <v>0</v>
      </c>
      <c r="K32" s="15">
        <v>0.0</v>
      </c>
      <c r="L32" s="15">
        <v>0.0</v>
      </c>
      <c r="M32" s="15">
        <v>0.0</v>
      </c>
      <c r="N32" s="16">
        <f t="shared" si="4"/>
        <v>0</v>
      </c>
    </row>
    <row r="33" ht="23.25" customHeight="1">
      <c r="A33" s="21" t="s">
        <v>14</v>
      </c>
      <c r="B33" s="22">
        <f t="shared" ref="B33:E33" si="6">SUM(B2:B32)</f>
        <v>0</v>
      </c>
      <c r="C33" s="22">
        <f t="shared" si="6"/>
        <v>0</v>
      </c>
      <c r="D33" s="22">
        <f t="shared" si="6"/>
        <v>0</v>
      </c>
      <c r="E33" s="22">
        <f t="shared" si="6"/>
        <v>0</v>
      </c>
      <c r="F33" s="22">
        <f>SUM(F1:F32)</f>
        <v>0</v>
      </c>
      <c r="G33" s="22">
        <f t="shared" ref="G33:N33" si="7">SUM(G2:G32)</f>
        <v>0</v>
      </c>
      <c r="H33" s="24">
        <f t="shared" si="7"/>
        <v>0</v>
      </c>
      <c r="I33" s="24">
        <f t="shared" si="7"/>
        <v>0</v>
      </c>
      <c r="J33" s="25">
        <f t="shared" si="7"/>
        <v>0</v>
      </c>
      <c r="K33" s="25">
        <f t="shared" si="7"/>
        <v>0</v>
      </c>
      <c r="L33" s="25">
        <f t="shared" si="7"/>
        <v>0</v>
      </c>
      <c r="M33" s="25">
        <f t="shared" si="7"/>
        <v>0</v>
      </c>
      <c r="N33" s="25">
        <f t="shared" si="7"/>
        <v>0</v>
      </c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I53" s="27" t="s">
        <v>15</v>
      </c>
      <c r="J53" s="28"/>
      <c r="K53" s="28"/>
      <c r="L53" s="29"/>
    </row>
    <row r="54" ht="15.75" customHeight="1">
      <c r="I54" s="30" t="s">
        <v>16</v>
      </c>
      <c r="J54" s="31"/>
      <c r="K54" s="31"/>
      <c r="L54" s="31">
        <f>H33</f>
        <v>0</v>
      </c>
    </row>
    <row r="55" ht="15.75" customHeight="1">
      <c r="I55" s="32" t="s">
        <v>9</v>
      </c>
      <c r="J55" s="33"/>
      <c r="K55" s="33"/>
      <c r="L55" s="33">
        <f>J33</f>
        <v>0</v>
      </c>
    </row>
    <row r="56" ht="15.75" customHeight="1">
      <c r="I56" s="34" t="s">
        <v>17</v>
      </c>
      <c r="J56" s="35"/>
      <c r="K56" s="35"/>
      <c r="L56" s="35">
        <f>K33</f>
        <v>0</v>
      </c>
    </row>
    <row r="57" ht="15.75" customHeight="1">
      <c r="I57" s="34" t="s">
        <v>18</v>
      </c>
      <c r="J57" s="35"/>
      <c r="K57" s="35"/>
      <c r="L57" s="35">
        <f>I33</f>
        <v>0</v>
      </c>
    </row>
    <row r="58" ht="15.75" customHeight="1">
      <c r="I58" s="36" t="s">
        <v>19</v>
      </c>
      <c r="J58" s="37"/>
      <c r="K58" s="37"/>
      <c r="L58" s="37">
        <f>L55-L57</f>
        <v>0</v>
      </c>
    </row>
    <row r="59" ht="15.75" customHeight="1">
      <c r="I59" s="38" t="s">
        <v>20</v>
      </c>
      <c r="J59" s="39"/>
      <c r="K59" s="39"/>
      <c r="L59" s="39" t="str">
        <f>(L56/L54)/100</f>
        <v>#DIV/0!</v>
      </c>
    </row>
    <row r="60" ht="15.75" customHeight="1">
      <c r="I60" s="38" t="s">
        <v>21</v>
      </c>
      <c r="J60" s="40"/>
      <c r="K60" s="40"/>
      <c r="L60" s="40">
        <f>N33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53:L53"/>
  </mergeCells>
  <conditionalFormatting sqref="N2:N33">
    <cfRule type="cellIs" dxfId="0" priority="1" operator="greaterThan">
      <formula>0</formula>
    </cfRule>
  </conditionalFormatting>
  <conditionalFormatting sqref="N2:N33">
    <cfRule type="cellIs" dxfId="2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